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9" i="8" l="1"/>
  <c r="K9" i="8"/>
  <c r="J9" i="8"/>
  <c r="N9" i="8" s="1"/>
  <c r="O9" i="8" s="1"/>
  <c r="L9" i="8" l="1"/>
  <c r="M10" i="8"/>
  <c r="K10" i="8"/>
  <c r="J10" i="8"/>
  <c r="N10" i="8" s="1"/>
  <c r="O10" i="8" s="1"/>
  <c r="M8" i="8"/>
  <c r="K8" i="8"/>
  <c r="J8" i="8"/>
  <c r="N8" i="8" s="1"/>
  <c r="O8" i="8" s="1"/>
  <c r="L10" i="8" l="1"/>
  <c r="L8" i="8"/>
  <c r="O11" i="8"/>
  <c r="J12" i="8" s="1"/>
</calcChain>
</file>

<file path=xl/sharedStrings.xml><?xml version="1.0" encoding="utf-8"?>
<sst xmlns="http://schemas.openxmlformats.org/spreadsheetml/2006/main" count="36" uniqueCount="32">
  <si>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</si>
  <si>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</si>
  <si>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</si>
  <si>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</si>
  <si>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</si>
  <si>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</si>
  <si>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</si>
  <si>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</si>
  <si>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</si>
  <si>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</si>
  <si>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</si>
  <si>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</si>
  <si>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</si>
  <si>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</si>
  <si>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</si>
  <si>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</si>
  <si>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</si>
  <si>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Расчет НМЦК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</si>
  <si>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</si>
  <si>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</si>
  <si>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Цена за единицу, прянятая для расчета НМЦК (руб.)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</si>
  <si>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</si>
  <si>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Наименьшая цена, определяемая методом сопоставимых рыночных цен., руб.</t>
  </si>
  <si>
    <t>шт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</si>
  <si>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 методом сопоставимых рыночных цен (анализа рынка).</t>
  </si>
  <si>
    <t>Ценовое предложение № 1 вх. № 74 от 29.04.2026</t>
  </si>
  <si>
    <t>Ценовое предложение №2, вх. № 76 от 29.04.2026</t>
  </si>
  <si>
    <t>Ценовое предложение №3, вх. № 75 от 28.04.2026</t>
  </si>
  <si>
    <t>Дата подготовки обоснования НМЦК  12.05.2026</t>
  </si>
  <si>
    <t xml:space="preserve">Заведующий Отделом по обслуживанию здания                                                                                                                                                                                    А.В. Нестеренко </t>
  </si>
  <si>
    <t>Лестница переносная</t>
  </si>
  <si>
    <t>Расчет начальной (максимальной) цены на поставку хозяйственных товаров  для нужд администрации Красносельского района Санкт-Петербурга (Лот №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</si>
</sst>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3" fillId="0" borderId="0" xfId="0" applyFont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2" fontId="2" fillId="0" borderId="0" xfId="0" applyNumberFormat="1" applyFont="1"/>
    <xf numFmtId="2" fontId="4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Border="1"/>
    <xf numFmtId="2" fontId="3" fillId="0" borderId="0" xfId="0" applyNumberFormat="1" applyFont="1" applyBorder="1" applyAlignment="1" applyProtection="1">
      <alignment horizontal="center" wrapText="1"/>
      <protection locked="0"/>
    </xf>
    <xf numFmtId="0" fontId="12" fillId="3" borderId="5" xfId="0" applyFont="1" applyFill="1" applyBorder="1" applyAlignment="1">
      <alignment horizontal="center" vertical="center" textRotation="90" wrapText="1"/>
    </xf>
    <xf numFmtId="2" fontId="13" fillId="0" borderId="0" xfId="0" applyNumberFormat="1" applyFont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/>
    <xf numFmtId="2" fontId="16" fillId="0" borderId="1" xfId="0" applyNumberFormat="1" applyFont="1" applyBorder="1" applyAlignment="1">
      <alignment horizontal="center" vertical="center"/>
    </xf>
    <xf numFmtId="4" fontId="16" fillId="5" borderId="11" xfId="0" applyNumberFormat="1" applyFont="1" applyFill="1" applyBorder="1" applyAlignment="1">
      <alignment horizontal="center" vertical="center" wrapText="1" justifyLastLine="1"/>
    </xf>
    <xf numFmtId="2" fontId="17" fillId="5" borderId="1" xfId="0" applyNumberFormat="1" applyFont="1" applyFill="1" applyBorder="1" applyAlignment="1">
      <alignment horizontal="center" vertical="center" wrapText="1"/>
    </xf>
    <xf numFmtId="2" fontId="11" fillId="5" borderId="1" xfId="0" applyNumberFormat="1" applyFont="1" applyFill="1" applyBorder="1" applyAlignment="1">
      <alignment horizontal="center" vertical="center" wrapText="1"/>
    </xf>
    <xf numFmtId="1" fontId="16" fillId="5" borderId="1" xfId="0" applyNumberFormat="1" applyFont="1" applyFill="1" applyBorder="1" applyAlignment="1">
      <alignment horizontal="center" vertical="center" wrapText="1" justifyLastLine="1"/>
    </xf>
    <xf numFmtId="2" fontId="16" fillId="5" borderId="1" xfId="0" applyNumberFormat="1" applyFont="1" applyFill="1" applyBorder="1" applyAlignment="1">
      <alignment horizontal="center" vertical="center" wrapText="1" justifyLastLine="1"/>
    </xf>
    <xf numFmtId="164" fontId="16" fillId="5" borderId="1" xfId="0" applyNumberFormat="1" applyFont="1" applyFill="1" applyBorder="1" applyAlignment="1">
      <alignment horizontal="center" vertical="center" justifyLastLine="1"/>
    </xf>
    <xf numFmtId="10" fontId="16" fillId="5" borderId="1" xfId="0" applyNumberFormat="1" applyFont="1" applyFill="1" applyBorder="1" applyAlignment="1">
      <alignment horizontal="center" vertical="center" justifyLastLine="1"/>
    </xf>
    <xf numFmtId="2" fontId="9" fillId="0" borderId="0" xfId="0" applyNumberFormat="1" applyFont="1"/>
    <xf numFmtId="2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 justifyLastLine="1"/>
    </xf>
    <xf numFmtId="0" fontId="15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 justifyLastLine="1"/>
    </xf>
    <xf numFmtId="0" fontId="18" fillId="0" borderId="1" xfId="0" applyFont="1" applyBorder="1" applyAlignment="1">
      <alignment wrapText="1"/>
    </xf>
    <xf numFmtId="0" fontId="0" fillId="5" borderId="1" xfId="0" applyFont="1" applyFill="1" applyBorder="1" applyAlignment="1">
      <alignment horizontal="center" vertical="center" wrapText="1" justifyLastLine="1"/>
    </xf>
    <xf numFmtId="0" fontId="4" fillId="0" borderId="0" xfId="0" applyFont="1"/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right"/>
    </xf>
    <xf numFmtId="2" fontId="5" fillId="2" borderId="12" xfId="0" applyNumberFormat="1" applyFont="1" applyFill="1" applyBorder="1" applyAlignment="1">
      <alignment horizontal="center" vertical="center" textRotation="90" wrapText="1"/>
    </xf>
    <xf numFmtId="2" fontId="5" fillId="2" borderId="13" xfId="0" applyNumberFormat="1" applyFont="1" applyFill="1" applyBorder="1" applyAlignment="1">
      <alignment horizontal="center" vertical="center" textRotation="90" wrapText="1"/>
    </xf>
    <xf numFmtId="0" fontId="16" fillId="0" borderId="0" xfId="0" applyFont="1" applyBorder="1" applyAlignment="1">
      <alignment horizontal="left" vertical="top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3" fillId="0" borderId="17" xfId="0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topLeftCell="A2" zoomScale="88" zoomScaleNormal="88" workbookViewId="0">
      <selection activeCell="T8" sqref="T8"/>
    </sheetView>
  </sheetViews>
  <sheetFormatPr defaultRowHeight="12.75" x14ac:dyDescent="0.2"/>
  <cols>
    <col min="1" max="1" width="4.7109375" style="1" customWidth="1"/>
    <col min="2" max="2" width="33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8.7109375" style="15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6" ht="15.75" hidden="1" x14ac:dyDescent="0.25">
      <c r="K1" s="2" t="s">
        <v>1</v>
      </c>
    </row>
    <row r="2" spans="1:16" ht="24" customHeight="1" x14ac:dyDescent="0.2">
      <c r="A2" s="53" t="s">
        <v>31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6" ht="3" hidden="1" customHeight="1" x14ac:dyDescent="0.2">
      <c r="A3" s="13"/>
      <c r="B3" s="13"/>
      <c r="C3" s="13"/>
      <c r="D3" s="13"/>
      <c r="E3" s="13"/>
      <c r="F3" s="13"/>
      <c r="G3" s="13"/>
      <c r="H3" s="13"/>
      <c r="I3" s="16"/>
      <c r="J3" s="13"/>
      <c r="K3" s="13"/>
      <c r="L3" s="13"/>
      <c r="M3" s="13"/>
      <c r="N3" s="13"/>
      <c r="O3" s="13"/>
    </row>
    <row r="4" spans="1:16" ht="30.75" customHeight="1" x14ac:dyDescent="0.2">
      <c r="A4" s="64" t="s">
        <v>24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6"/>
    </row>
    <row r="5" spans="1:16" ht="18" customHeight="1" x14ac:dyDescent="0.2">
      <c r="A5" s="61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3"/>
    </row>
    <row r="6" spans="1:16" ht="43.5" customHeight="1" x14ac:dyDescent="0.2">
      <c r="A6" s="54" t="s">
        <v>2</v>
      </c>
      <c r="B6" s="54" t="s">
        <v>19</v>
      </c>
      <c r="C6" s="56" t="s">
        <v>3</v>
      </c>
      <c r="D6" s="58" t="s">
        <v>0</v>
      </c>
      <c r="E6" s="60" t="s">
        <v>4</v>
      </c>
      <c r="F6" s="60"/>
      <c r="G6" s="60"/>
      <c r="H6" s="60"/>
      <c r="I6" s="44" t="s">
        <v>22</v>
      </c>
      <c r="J6" s="67" t="s">
        <v>5</v>
      </c>
      <c r="K6" s="67"/>
      <c r="L6" s="67"/>
      <c r="M6" s="68" t="s">
        <v>6</v>
      </c>
      <c r="N6" s="68"/>
      <c r="O6" s="68"/>
    </row>
    <row r="7" spans="1:16" ht="189.75" x14ac:dyDescent="0.2">
      <c r="A7" s="55"/>
      <c r="B7" s="55"/>
      <c r="C7" s="57"/>
      <c r="D7" s="59"/>
      <c r="E7" s="19" t="s">
        <v>25</v>
      </c>
      <c r="F7" s="19" t="s">
        <v>26</v>
      </c>
      <c r="G7" s="19" t="s">
        <v>27</v>
      </c>
      <c r="H7" s="12" t="s">
        <v>7</v>
      </c>
      <c r="I7" s="45"/>
      <c r="J7" s="10" t="s">
        <v>8</v>
      </c>
      <c r="K7" s="11" t="s">
        <v>9</v>
      </c>
      <c r="L7" s="11" t="s">
        <v>10</v>
      </c>
      <c r="M7" s="11" t="s">
        <v>11</v>
      </c>
      <c r="N7" s="12" t="s">
        <v>20</v>
      </c>
      <c r="O7" s="12" t="s">
        <v>12</v>
      </c>
    </row>
    <row r="8" spans="1:16" s="3" customFormat="1" ht="53.25" customHeight="1" x14ac:dyDescent="0.25">
      <c r="A8" s="36">
        <v>1</v>
      </c>
      <c r="B8" s="38" t="s">
        <v>30</v>
      </c>
      <c r="C8" s="39" t="s">
        <v>23</v>
      </c>
      <c r="D8" s="35">
        <v>6</v>
      </c>
      <c r="E8" s="26">
        <v>4700</v>
      </c>
      <c r="F8" s="27">
        <v>4900</v>
      </c>
      <c r="G8" s="26">
        <v>4600</v>
      </c>
      <c r="H8" s="28">
        <v>3</v>
      </c>
      <c r="I8" s="29">
        <v>2950</v>
      </c>
      <c r="J8" s="29">
        <f t="shared" ref="J8:J10" si="0">ROUND(AVERAGE(E8:G8),2)</f>
        <v>4733.33</v>
      </c>
      <c r="K8" s="30">
        <f t="shared" ref="K8:K10" si="1">STDEV(E8:G8)</f>
        <v>152.75252316519467</v>
      </c>
      <c r="L8" s="31">
        <f t="shared" ref="L8:L10" si="2">K8/J8</f>
        <v>3.2271682550169684E-2</v>
      </c>
      <c r="M8" s="29">
        <f t="shared" ref="M8:M10" si="3">((D8/H8)*(SUM(E8:G8)))</f>
        <v>28400</v>
      </c>
      <c r="N8" s="24">
        <f t="shared" ref="N8:N10" si="4">IF($J8&gt;$I8,$I8,$J8)</f>
        <v>2950</v>
      </c>
      <c r="O8" s="25">
        <f t="shared" ref="O8:O10" si="5">N8*D8</f>
        <v>17700</v>
      </c>
      <c r="P8" s="32"/>
    </row>
    <row r="9" spans="1:16" s="3" customFormat="1" ht="28.5" customHeight="1" x14ac:dyDescent="0.25">
      <c r="A9" s="36">
        <v>3</v>
      </c>
      <c r="B9" s="38" t="s">
        <v>30</v>
      </c>
      <c r="C9" s="39" t="s">
        <v>23</v>
      </c>
      <c r="D9" s="37">
        <v>5</v>
      </c>
      <c r="E9" s="26">
        <v>4400</v>
      </c>
      <c r="F9" s="27">
        <v>4500</v>
      </c>
      <c r="G9" s="26">
        <v>4700</v>
      </c>
      <c r="H9" s="28">
        <v>3</v>
      </c>
      <c r="I9" s="29">
        <v>3450</v>
      </c>
      <c r="J9" s="29">
        <f t="shared" ref="J9" si="6">ROUND(AVERAGE(E9:G9),2)</f>
        <v>4533.33</v>
      </c>
      <c r="K9" s="30">
        <f t="shared" ref="K9" si="7">STDEV(E9:G9)</f>
        <v>152.75252316519467</v>
      </c>
      <c r="L9" s="31">
        <f t="shared" ref="L9" si="8">K9/J9</f>
        <v>3.3695434297788748E-2</v>
      </c>
      <c r="M9" s="29">
        <f t="shared" ref="M9" si="9">((D9/H9)*(SUM(E9:G9)))</f>
        <v>22666.666666666668</v>
      </c>
      <c r="N9" s="24">
        <f t="shared" si="4"/>
        <v>3450</v>
      </c>
      <c r="O9" s="25">
        <f t="shared" ref="O9" si="10">N9*D9</f>
        <v>17250</v>
      </c>
      <c r="P9" s="32"/>
    </row>
    <row r="10" spans="1:16" s="3" customFormat="1" ht="28.5" customHeight="1" x14ac:dyDescent="0.25">
      <c r="A10" s="36">
        <v>3</v>
      </c>
      <c r="B10" s="38" t="s">
        <v>30</v>
      </c>
      <c r="C10" s="39" t="s">
        <v>23</v>
      </c>
      <c r="D10" s="37">
        <v>5</v>
      </c>
      <c r="E10" s="26">
        <v>2700</v>
      </c>
      <c r="F10" s="27">
        <v>2800</v>
      </c>
      <c r="G10" s="26">
        <v>2800</v>
      </c>
      <c r="H10" s="28">
        <v>3</v>
      </c>
      <c r="I10" s="29">
        <v>3450</v>
      </c>
      <c r="J10" s="29">
        <f t="shared" si="0"/>
        <v>2766.67</v>
      </c>
      <c r="K10" s="30">
        <f t="shared" si="1"/>
        <v>57.735026918962575</v>
      </c>
      <c r="L10" s="31">
        <f t="shared" si="2"/>
        <v>2.0868056876664935E-2</v>
      </c>
      <c r="M10" s="29">
        <f t="shared" si="3"/>
        <v>13833.333333333334</v>
      </c>
      <c r="N10" s="24">
        <f t="shared" si="4"/>
        <v>2766.67</v>
      </c>
      <c r="O10" s="25">
        <f t="shared" si="5"/>
        <v>13833.35</v>
      </c>
      <c r="P10" s="32"/>
    </row>
    <row r="11" spans="1:16" ht="28.5" customHeight="1" x14ac:dyDescent="0.2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1"/>
      <c r="N11" s="33" t="s">
        <v>13</v>
      </c>
      <c r="O11" s="34">
        <f>SUM(O8:O10)</f>
        <v>48783.35</v>
      </c>
      <c r="P11" s="15"/>
    </row>
    <row r="12" spans="1:16" s="23" customFormat="1" ht="28.5" customHeight="1" x14ac:dyDescent="0.3">
      <c r="A12" s="48" t="s">
        <v>14</v>
      </c>
      <c r="B12" s="48"/>
      <c r="C12" s="48"/>
      <c r="D12" s="48"/>
      <c r="E12" s="48"/>
      <c r="F12" s="48"/>
      <c r="G12" s="48"/>
      <c r="H12" s="48"/>
      <c r="I12" s="20"/>
      <c r="J12" s="21">
        <f>O11</f>
        <v>48783.35</v>
      </c>
      <c r="K12" s="22" t="s">
        <v>15</v>
      </c>
      <c r="L12" s="22"/>
      <c r="M12" s="22"/>
      <c r="N12" s="22"/>
      <c r="O12" s="21"/>
    </row>
    <row r="13" spans="1:16" s="4" customFormat="1" ht="28.5" customHeight="1" x14ac:dyDescent="0.25">
      <c r="A13" s="46" t="s">
        <v>18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6" s="5" customFormat="1" ht="63.6" customHeight="1" x14ac:dyDescent="0.25">
      <c r="A14" s="46" t="s">
        <v>16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spans="1:16" s="4" customFormat="1" ht="24" customHeight="1" x14ac:dyDescent="0.25">
      <c r="A15" s="46" t="s">
        <v>21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spans="1:16" s="4" customFormat="1" ht="21.75" customHeight="1" x14ac:dyDescent="0.25">
      <c r="A16" s="47" t="s">
        <v>28</v>
      </c>
      <c r="B16" s="47"/>
      <c r="C16" s="47"/>
      <c r="D16" s="47"/>
      <c r="E16" s="47"/>
      <c r="F16" s="47"/>
      <c r="G16" s="47"/>
      <c r="H16" s="47"/>
      <c r="I16" s="47"/>
      <c r="J16" s="47"/>
      <c r="K16" s="14"/>
      <c r="L16" s="14"/>
      <c r="M16" s="14"/>
      <c r="N16" s="14"/>
      <c r="O16" s="14"/>
    </row>
    <row r="17" spans="1:16" s="4" customFormat="1" ht="31.5" customHeight="1" x14ac:dyDescent="0.25">
      <c r="A17" s="52" t="s">
        <v>29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7"/>
    </row>
    <row r="18" spans="1:16" ht="15.75" x14ac:dyDescent="0.25">
      <c r="A18" s="42"/>
      <c r="B18" s="42"/>
      <c r="C18" s="2"/>
      <c r="D18" s="8"/>
      <c r="E18" s="8"/>
      <c r="F18" s="8"/>
      <c r="G18" s="8"/>
      <c r="H18" s="8"/>
      <c r="I18" s="17"/>
      <c r="K18" s="43"/>
      <c r="L18" s="43"/>
      <c r="N18" s="40"/>
    </row>
    <row r="19" spans="1:16" s="6" customFormat="1" ht="15.75" x14ac:dyDescent="0.25">
      <c r="A19" s="41"/>
      <c r="B19" s="41"/>
      <c r="C19" s="41"/>
      <c r="D19" s="41"/>
      <c r="E19" s="41"/>
      <c r="F19" s="41"/>
      <c r="G19" s="41"/>
      <c r="H19" s="9"/>
      <c r="I19" s="18"/>
    </row>
    <row r="20" spans="1:16" s="6" customFormat="1" ht="15" x14ac:dyDescent="0.2">
      <c r="A20" s="1"/>
      <c r="B20" s="1"/>
      <c r="C20" s="1"/>
      <c r="D20" s="1"/>
      <c r="E20" s="1"/>
      <c r="F20" s="1"/>
      <c r="G20" s="1"/>
      <c r="H20" s="1"/>
      <c r="I20" s="15"/>
      <c r="J20" s="1"/>
      <c r="K20" s="1"/>
      <c r="L20" s="1"/>
      <c r="M20" s="1"/>
      <c r="N20" s="1"/>
      <c r="O20" s="1"/>
    </row>
    <row r="22" spans="1:16" s="6" customFormat="1" ht="15" x14ac:dyDescent="0.2">
      <c r="A22" s="1"/>
      <c r="B22" s="1"/>
      <c r="C22" s="1"/>
      <c r="D22" s="1"/>
      <c r="E22" s="1"/>
      <c r="F22" s="1"/>
      <c r="G22" s="1"/>
      <c r="H22" s="1"/>
      <c r="I22" s="15"/>
      <c r="J22" s="1"/>
      <c r="K22" s="1"/>
      <c r="L22" s="1"/>
      <c r="M22" s="1"/>
      <c r="N22" s="1"/>
      <c r="O22" s="1"/>
    </row>
  </sheetData>
  <mergeCells count="21">
    <mergeCell ref="A2:O2"/>
    <mergeCell ref="A6:A7"/>
    <mergeCell ref="B6:B7"/>
    <mergeCell ref="C6:C7"/>
    <mergeCell ref="D6:D7"/>
    <mergeCell ref="E6:H6"/>
    <mergeCell ref="A5:O5"/>
    <mergeCell ref="A4:O4"/>
    <mergeCell ref="J6:L6"/>
    <mergeCell ref="M6:O6"/>
    <mergeCell ref="A19:G19"/>
    <mergeCell ref="A18:B18"/>
    <mergeCell ref="K18:L18"/>
    <mergeCell ref="I6:I7"/>
    <mergeCell ref="A14:O14"/>
    <mergeCell ref="A15:O15"/>
    <mergeCell ref="A16:J16"/>
    <mergeCell ref="A12:H12"/>
    <mergeCell ref="A13:O13"/>
    <mergeCell ref="A11:M11"/>
    <mergeCell ref="A17:O1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2026-05-15T12:38:36Z</dcterms:modified>
</cp:coreProperties>
</file>