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64011"/>
  <bookViews>
    <workbookView xWindow="-120" yWindow="-120" windowWidth="38640" windowHeight="21240"/>
  </bookViews>
  <sheets>
    <sheet name="Лист1" sheetId="1" r:id="rId1"/>
  </sheets>
  <calcPr calcId="162913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28" i="1" l="1"/>
  <c r="L27" i="1"/>
  <c r="L26" i="1"/>
  <c r="M26" i="1" s="1"/>
  <c r="L25" i="1"/>
  <c r="H24" i="1"/>
  <c r="H23" i="1"/>
  <c r="H21" i="1"/>
  <c r="N17" i="1"/>
  <c r="N16" i="1"/>
  <c r="L15" i="1"/>
  <c r="L14" i="1"/>
  <c r="H13" i="1"/>
  <c r="H12" i="1"/>
  <c r="K11" i="1"/>
  <c r="N10" i="1"/>
  <c r="L12" i="1"/>
  <c r="N14" i="1"/>
  <c r="H15" i="1"/>
  <c r="K15" i="1"/>
  <c r="H18" i="1"/>
  <c r="K18" i="1"/>
  <c r="L18" i="1"/>
  <c r="M18" i="1" s="1"/>
  <c r="N18" i="1"/>
  <c r="H19" i="1"/>
  <c r="K19" i="1"/>
  <c r="L19" i="1"/>
  <c r="M19" i="1" s="1"/>
  <c r="N19" i="1"/>
  <c r="H20" i="1"/>
  <c r="K20" i="1"/>
  <c r="L20" i="1"/>
  <c r="M20" i="1" s="1"/>
  <c r="N20" i="1"/>
  <c r="H22" i="1"/>
  <c r="K22" i="1"/>
  <c r="L22" i="1"/>
  <c r="N22" i="1"/>
  <c r="H26" i="1"/>
  <c r="K26" i="1"/>
  <c r="N27" i="1"/>
  <c r="L10" i="1"/>
  <c r="K10" i="1"/>
  <c r="H10" i="1"/>
  <c r="M15" i="1" l="1"/>
  <c r="M22" i="1"/>
  <c r="M10" i="1"/>
  <c r="N21" i="1"/>
  <c r="L16" i="1"/>
  <c r="M16" i="1" s="1"/>
  <c r="K27" i="1"/>
  <c r="M27" i="1" s="1"/>
  <c r="K16" i="1"/>
  <c r="H27" i="1"/>
  <c r="L21" i="1"/>
  <c r="M21" i="1" s="1"/>
  <c r="H16" i="1"/>
  <c r="K13" i="1"/>
  <c r="N24" i="1"/>
  <c r="H11" i="1"/>
  <c r="N13" i="1"/>
  <c r="L24" i="1"/>
  <c r="L13" i="1"/>
  <c r="K24" i="1"/>
  <c r="N26" i="1"/>
  <c r="K21" i="1"/>
  <c r="N15" i="1"/>
  <c r="L17" i="1"/>
  <c r="M17" i="1" s="1"/>
  <c r="N11" i="1"/>
  <c r="K25" i="1"/>
  <c r="M25" i="1" s="1"/>
  <c r="K17" i="1"/>
  <c r="L11" i="1"/>
  <c r="M11" i="1" s="1"/>
  <c r="H25" i="1"/>
  <c r="H17" i="1"/>
  <c r="K14" i="1"/>
  <c r="M14" i="1" s="1"/>
  <c r="H14" i="1"/>
  <c r="N23" i="1"/>
  <c r="N12" i="1"/>
  <c r="K23" i="1"/>
  <c r="K12" i="1"/>
  <c r="M12" i="1" s="1"/>
  <c r="L23" i="1"/>
  <c r="M23" i="1" s="1"/>
  <c r="N25" i="1"/>
  <c r="M13" i="1" l="1"/>
  <c r="M24" i="1"/>
</calcChain>
</file>

<file path=xl/sharedStrings.xml><?xml version="1.0" encoding="utf-8"?>
<sst xmlns="http://schemas.openxmlformats.org/spreadsheetml/2006/main" count="79" uniqueCount="44">
  <si>
    <t>Приложение 1</t>
  </si>
  <si>
    <t>Определение и обоснование НМЦК методом сопоставимых рыночных цен (анализ рынка)</t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</si>
  <si>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</si>
  <si>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</si>
  <si>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</si>
  <si>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</si>
  <si>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</si>
  <si>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</si>
  <si>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</si>
  <si>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ИЦИ №1    </t>
  </si>
  <si>
    <t xml:space="preserve">ИЦИ №2       </t>
  </si>
  <si>
    <t xml:space="preserve">ИЦИ №3       </t>
  </si>
  <si>
    <t>ИЦИ №4</t>
  </si>
  <si>
    <t>ИЦИ №5</t>
  </si>
  <si>
    <t>&lt;ц&gt; - средн. арифм. величина цены единицы прод-ции, руб.</t>
  </si>
  <si>
    <t>Среднее квадратичное отклонение</t>
  </si>
  <si>
    <t>8=3+4+5+6+7</t>
  </si>
  <si>
    <t>10 = кол-во ответов ИЦИ</t>
  </si>
  <si>
    <t>11=          /10</t>
  </si>
  <si>
    <t xml:space="preserve">Начальная (максимальная) цена контракта </t>
  </si>
  <si>
    <t xml:space="preserve"> тыс. руб. </t>
  </si>
  <si>
    <t>14=8*9/10</t>
  </si>
  <si>
    <t xml:space="preserve">V - коэф-нт вариации </t>
  </si>
  <si>
    <t>Заказчиком было направлены запросы о предоставлении ценовой информации 5-ти исполнителям,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</si>
  <si>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t xml:space="preserve"> - </t>
  </si>
  <si>
    <t>Ответы на запрос получены от 3 исполнителей.</t>
  </si>
  <si>
    <t>Ножницы BRAUBERG "Office-Expert" 170 мм, сине-черные, резиновые вставки, 3-х сторонняя заточка, 231561 или эквивалент</t>
  </si>
  <si>
    <t>Восковые мелки BRAUBERG, НАБОР 12 цветов, 222962 или эквивалент</t>
  </si>
  <si>
    <t>Клей-карандаш ERICH KRAUSE "EasyStick", 13 г, 48030 или эквивалент</t>
  </si>
  <si>
    <t>Картон цветной А4 немелованный, 16 листов 8 цветов, в папке, ЮНЛАНДИЯ, 200х290 мм, "Жирафики", 113557 или эквивалент</t>
  </si>
  <si>
    <t>Ватман формат А1 (610х860 мм), ГОЗНАК С-Пб, плотность 200 г/м2, КОМПЛЕКТ 3 листа, BRAUBERG, 110973 или эквивалент</t>
  </si>
  <si>
    <t>Бумага офисная А4, 80 г/м2, 500 л., марка С, белизна 146% (CIE), BRAUBERG ULTRA, 116407 или эквивалент</t>
  </si>
  <si>
    <t>Гуашь ЛУЧ "Классика", 12 цветов по 20 мл, блок-тара, без кисти, картонная упаковка, 21С 1376-08 или эквивалент</t>
  </si>
  <si>
    <t>Карандаши цветные ОФИСМАГ, 12 цветов, трехгранные, грифель 3 мм, 181956 или эквивалент</t>
  </si>
  <si>
    <t>Мел для рисования на асфальте 10 штук, 5 цветов, цветной круглый, BRAUBERG, картонная упаковка, европодвес, 223556 или эквивалент</t>
  </si>
  <si>
    <t>Мяч пляжный, диаметр 30 см, от 3 лет, АССОРТИ, 2 вида, PLAYMARKET или эквивалент</t>
  </si>
  <si>
    <t>Средство для мытья стекол и зеркал 5 л, LAIMA PROFESSIONAL, 601610 или эквивалент</t>
  </si>
  <si>
    <t>Средство для удаления ржавчины и известкового налета, 750 г, САНОКС гель или эквивалент</t>
  </si>
  <si>
    <t>Держатель-флаундер 40 см, для плоских МОПов (ТИП У/К, К, УВ), с зажимами, черенки тип A и B, LAIMA, 601463 или эквивалент</t>
  </si>
  <si>
    <t>Черенок рукоятка телескопическая 130-240см, алюминий, используется с окномойкой шубкой 601518, со стяжкой 601522, LAIMA PROFESSIONAL, 601515 или эквивалент</t>
  </si>
  <si>
    <t>Стяжка для удаления жидкости, ширина 35 см, металл/резина, ручки 601514-15, LAIMA PROFESSIONAL, 601522 или эквивалент</t>
  </si>
  <si>
    <t>Губки для посуды 8х5,3х2,6 см, КОМПЛЕКТ 10 шт., STANDART, поролон с абразивным слоем, LAIMA К002, 601551 или эквивалент</t>
  </si>
  <si>
    <t>Перчатки МНОГОРАЗОВЫЕ латексные ЛЮБАША "ЭКОНОМ", хлопчатобумажное напыление, размер 8-9, L (большой), желтые, вес 32 г, 603785 или эквивалент</t>
  </si>
  <si>
    <t>Средство для мытья пола 5 кг, LAIMA PROFESSIONAL концентрат, "Морской бриз", 602296 или эквивалент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</si>
</sst>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scheme val="minor"/>
    </font>
    <font>
      <b/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3" fillId="0" borderId="0" xfId="0" applyFont="1" applyAlignment="1">
      <alignment vertical="center" wrapText="1"/>
    </xf>
    <xf numFmtId="4" fontId="3" fillId="0" borderId="0" xfId="0" applyNumberFormat="1" applyFont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4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top" wrapText="1"/>
    </xf>
    <xf numFmtId="0" fontId="6" fillId="2" borderId="2" xfId="0" applyFont="1" applyFill="1" applyBorder="1" applyAlignment="1">
      <alignment horizontal="center" vertical="center" wrapText="1"/>
    </xf>
    <xf numFmtId="2" fontId="6" fillId="2" borderId="2" xfId="0" applyNumberFormat="1" applyFont="1" applyFill="1" applyBorder="1" applyAlignment="1">
      <alignment horizontal="center" vertical="center" wrapText="1"/>
    </xf>
    <xf numFmtId="4" fontId="7" fillId="0" borderId="2" xfId="0" applyNumberFormat="1" applyFont="1" applyFill="1" applyBorder="1" applyAlignment="1">
      <alignment horizontal="center" vertical="center" wrapText="1"/>
    </xf>
    <xf numFmtId="10" fontId="7" fillId="0" borderId="2" xfId="0" applyNumberFormat="1" applyFont="1" applyFill="1" applyBorder="1" applyAlignment="1">
      <alignment horizontal="center" vertical="center" wrapText="1"/>
    </xf>
    <xf numFmtId="4" fontId="7" fillId="2" borderId="2" xfId="0" applyNumberFormat="1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right" vertical="center" wrapText="1"/>
    </xf>
    <xf numFmtId="4" fontId="4" fillId="2" borderId="2" xfId="0" applyNumberFormat="1" applyFont="1" applyFill="1" applyBorder="1" applyAlignment="1">
      <alignment horizontal="center" vertical="center" wrapText="1"/>
    </xf>
    <xf numFmtId="0" fontId="8" fillId="0" borderId="0" xfId="0" applyFont="1"/>
    <xf numFmtId="0" fontId="9" fillId="0" borderId="0" xfId="0" applyFont="1"/>
    <xf numFmtId="0" fontId="6" fillId="2" borderId="1" xfId="0" applyFont="1" applyFill="1" applyBorder="1" applyAlignment="1">
      <alignment horizontal="center" vertical="center" wrapText="1"/>
    </xf>
    <xf numFmtId="4" fontId="4" fillId="2" borderId="6" xfId="0" applyNumberFormat="1" applyFont="1" applyFill="1" applyBorder="1" applyAlignment="1">
      <alignment vertical="center" wrapText="1"/>
    </xf>
    <xf numFmtId="4" fontId="4" fillId="2" borderId="2" xfId="0" applyNumberFormat="1" applyFont="1" applyFill="1" applyBorder="1" applyAlignment="1">
      <alignment horizontal="right" vertical="center" wrapText="1"/>
    </xf>
    <xf numFmtId="0" fontId="1" fillId="0" borderId="0" xfId="0" applyFont="1" applyBorder="1"/>
    <xf numFmtId="0" fontId="9" fillId="0" borderId="0" xfId="0" applyFont="1" applyBorder="1"/>
    <xf numFmtId="4" fontId="3" fillId="0" borderId="2" xfId="0" applyNumberFormat="1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right"/>
    </xf>
    <xf numFmtId="0" fontId="1" fillId="0" borderId="4" xfId="0" applyFont="1" applyBorder="1" applyAlignment="1">
      <alignment horizontal="right" vertical="center" wrapText="1"/>
    </xf>
    <xf numFmtId="0" fontId="1" fillId="0" borderId="5" xfId="0" applyFont="1" applyBorder="1" applyAlignment="1">
      <alignment horizontal="right" vertical="center"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4" fontId="3" fillId="0" borderId="2" xfId="0" applyNumberFormat="1" applyFont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1" fillId="0" borderId="9" xfId="0" applyFont="1" applyBorder="1" applyAlignment="1">
      <alignment horizontal="right" vertical="center" wrapText="1"/>
    </xf>
    <xf numFmtId="0" fontId="11" fillId="0" borderId="2" xfId="0" applyFont="1" applyBorder="1" applyAlignment="1">
      <alignment horizontal="left" vertical="center" wrapText="1"/>
    </xf>
    <xf numFmtId="0" fontId="12" fillId="0" borderId="2" xfId="0" applyFont="1" applyFill="1" applyBorder="1" applyAlignment="1" applyProtection="1">
      <alignment horizontal="center" vertical="center" wrapText="1"/>
    </xf>
    <xf numFmtId="0" fontId="13" fillId="0" borderId="10" xfId="0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57150</xdr:colOff>
      <xdr:row>7</xdr:row>
      <xdr:rowOff>152400</xdr:rowOff>
    </xdr:from>
    <xdr:to>
      <xdr:col>7</xdr:col>
      <xdr:colOff>752475</xdr:colOff>
      <xdr:row>7</xdr:row>
      <xdr:rowOff>819150</xdr:rowOff>
    </xdr:to>
    <xdr:pic>
      <xdr:nvPicPr>
        <xdr:cNvPr id="1025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5562600" y="1600200"/>
          <a:ext cx="695325" cy="666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57150</xdr:colOff>
      <xdr:row>7</xdr:row>
      <xdr:rowOff>276225</xdr:rowOff>
    </xdr:from>
    <xdr:to>
      <xdr:col>13</xdr:col>
      <xdr:colOff>1000125</xdr:colOff>
      <xdr:row>7</xdr:row>
      <xdr:rowOff>828675</xdr:rowOff>
    </xdr:to>
    <xdr:pic>
      <xdr:nvPicPr>
        <xdr:cNvPr id="1026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10391775" y="1724025"/>
          <a:ext cx="942975" cy="552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28575</xdr:colOff>
      <xdr:row>7</xdr:row>
      <xdr:rowOff>438150</xdr:rowOff>
    </xdr:from>
    <xdr:to>
      <xdr:col>11</xdr:col>
      <xdr:colOff>771525</xdr:colOff>
      <xdr:row>7</xdr:row>
      <xdr:rowOff>828675</xdr:rowOff>
    </xdr:to>
    <xdr:pic>
      <xdr:nvPicPr>
        <xdr:cNvPr id="1027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420100" y="1885950"/>
          <a:ext cx="74295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66675</xdr:colOff>
      <xdr:row>7</xdr:row>
      <xdr:rowOff>609600</xdr:rowOff>
    </xdr:from>
    <xdr:to>
      <xdr:col>12</xdr:col>
      <xdr:colOff>1009650</xdr:colOff>
      <xdr:row>7</xdr:row>
      <xdr:rowOff>923925</xdr:rowOff>
    </xdr:to>
    <xdr:pic>
      <xdr:nvPicPr>
        <xdr:cNvPr id="1028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296400" y="2057400"/>
          <a:ext cx="94297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228600</xdr:colOff>
      <xdr:row>8</xdr:row>
      <xdr:rowOff>104775</xdr:rowOff>
    </xdr:from>
    <xdr:to>
      <xdr:col>10</xdr:col>
      <xdr:colOff>542925</xdr:colOff>
      <xdr:row>8</xdr:row>
      <xdr:rowOff>561975</xdr:rowOff>
    </xdr:to>
    <xdr:pic>
      <xdr:nvPicPr>
        <xdr:cNvPr id="1029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7791450" y="2524125"/>
          <a:ext cx="314325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38100</xdr:colOff>
      <xdr:row>6</xdr:row>
      <xdr:rowOff>28575</xdr:rowOff>
    </xdr:from>
    <xdr:to>
      <xdr:col>13</xdr:col>
      <xdr:colOff>514350</xdr:colOff>
      <xdr:row>6</xdr:row>
      <xdr:rowOff>266700</xdr:rowOff>
    </xdr:to>
    <xdr:pic>
      <xdr:nvPicPr>
        <xdr:cNvPr id="1030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10372725" y="1190625"/>
          <a:ext cx="47625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142875</xdr:colOff>
      <xdr:row>27</xdr:row>
      <xdr:rowOff>38100</xdr:rowOff>
    </xdr:from>
    <xdr:to>
      <xdr:col>12</xdr:col>
      <xdr:colOff>962025</xdr:colOff>
      <xdr:row>27</xdr:row>
      <xdr:rowOff>304800</xdr:rowOff>
    </xdr:to>
    <xdr:pic>
      <xdr:nvPicPr>
        <xdr:cNvPr id="1031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3398" b="32678"/>
        <a:stretch>
          <a:fillRect/>
        </a:stretch>
      </xdr:blipFill>
      <xdr:spPr bwMode="auto">
        <a:xfrm>
          <a:off x="9372600" y="21431250"/>
          <a:ext cx="8191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1"/>
  <sheetViews>
    <sheetView tabSelected="1" topLeftCell="A7" workbookViewId="0">
      <selection activeCell="C10" sqref="C10"/>
    </sheetView>
  </sheetViews>
  <sheetFormatPr defaultRowHeight="15" x14ac:dyDescent="0.25"/>
  <cols>
    <col min="1" max="1" width="10.28515625" customWidth="1"/>
    <col min="2" max="2" width="19.140625" customWidth="1"/>
    <col min="3" max="3" width="10.42578125" customWidth="1"/>
    <col min="4" max="4" width="10.5703125" customWidth="1"/>
    <col min="5" max="5" width="11" customWidth="1"/>
    <col min="6" max="6" width="12" customWidth="1"/>
    <col min="8" max="8" width="12.5703125" customWidth="1"/>
    <col min="11" max="11" width="12.42578125" customWidth="1"/>
    <col min="12" max="12" width="12.5703125" customWidth="1"/>
    <col min="13" max="13" width="16.5703125" customWidth="1"/>
    <col min="14" max="14" width="16" customWidth="1"/>
  </cols>
  <sheetData>
    <row r="1" spans="1:14" x14ac:dyDescent="0.25">
      <c r="L1" s="26" t="s">
        <v>0</v>
      </c>
      <c r="M1" s="26"/>
      <c r="N1" s="26"/>
    </row>
    <row r="2" spans="1:14" x14ac:dyDescent="0.25">
      <c r="A2" s="27" t="s">
        <v>1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</row>
    <row r="3" spans="1:14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</row>
    <row r="4" spans="1:14" ht="15.75" x14ac:dyDescent="0.25">
      <c r="A4" s="29" t="s">
        <v>23</v>
      </c>
      <c r="B4" s="29"/>
      <c r="C4" s="29"/>
      <c r="D4" s="29"/>
      <c r="E4" s="29"/>
      <c r="F4" s="29"/>
      <c r="G4" s="29"/>
      <c r="H4" s="29"/>
      <c r="I4" s="29"/>
      <c r="J4" s="29"/>
      <c r="K4" s="29"/>
      <c r="L4" s="29"/>
      <c r="M4" s="29"/>
      <c r="N4" s="29"/>
    </row>
    <row r="5" spans="1:14" ht="15.75" x14ac:dyDescent="0.25">
      <c r="A5" s="29" t="s">
        <v>25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</row>
    <row r="6" spans="1:14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2"/>
      <c r="L6" s="1"/>
      <c r="M6" s="1"/>
      <c r="N6" s="2"/>
    </row>
    <row r="7" spans="1:14" ht="43.5" customHeight="1" x14ac:dyDescent="0.25">
      <c r="A7" s="30" t="s">
        <v>3</v>
      </c>
      <c r="B7" s="32" t="s">
        <v>4</v>
      </c>
      <c r="C7" s="34" t="s">
        <v>5</v>
      </c>
      <c r="D7" s="35"/>
      <c r="E7" s="35"/>
      <c r="F7" s="35"/>
      <c r="G7" s="35"/>
      <c r="H7" s="36"/>
      <c r="I7" s="32" t="s">
        <v>6</v>
      </c>
      <c r="J7" s="32" t="s">
        <v>7</v>
      </c>
      <c r="K7" s="38" t="s">
        <v>8</v>
      </c>
      <c r="L7" s="38"/>
      <c r="M7" s="38"/>
      <c r="N7" s="18" t="s">
        <v>20</v>
      </c>
    </row>
    <row r="8" spans="1:14" ht="76.5" x14ac:dyDescent="0.25">
      <c r="A8" s="31"/>
      <c r="B8" s="33"/>
      <c r="C8" s="3" t="s">
        <v>9</v>
      </c>
      <c r="D8" s="3" t="s">
        <v>10</v>
      </c>
      <c r="E8" s="3" t="s">
        <v>11</v>
      </c>
      <c r="F8" s="3" t="s">
        <v>12</v>
      </c>
      <c r="G8" s="3" t="s">
        <v>13</v>
      </c>
      <c r="H8" s="4"/>
      <c r="I8" s="37"/>
      <c r="J8" s="37"/>
      <c r="K8" s="5" t="s">
        <v>14</v>
      </c>
      <c r="L8" s="6" t="s">
        <v>15</v>
      </c>
      <c r="M8" s="6" t="s">
        <v>22</v>
      </c>
      <c r="N8" s="17"/>
    </row>
    <row r="9" spans="1:14" ht="54" x14ac:dyDescent="0.25">
      <c r="A9" s="16">
        <v>1</v>
      </c>
      <c r="B9" s="16">
        <v>2</v>
      </c>
      <c r="C9" s="16">
        <v>3</v>
      </c>
      <c r="D9" s="16">
        <v>4</v>
      </c>
      <c r="E9" s="16">
        <v>5</v>
      </c>
      <c r="F9" s="16">
        <v>6</v>
      </c>
      <c r="G9" s="16">
        <v>7</v>
      </c>
      <c r="H9" s="16" t="s">
        <v>16</v>
      </c>
      <c r="I9" s="16">
        <v>9</v>
      </c>
      <c r="J9" s="16" t="s">
        <v>17</v>
      </c>
      <c r="K9" s="22" t="s">
        <v>18</v>
      </c>
      <c r="L9" s="22">
        <v>12</v>
      </c>
      <c r="M9" s="22">
        <v>13</v>
      </c>
      <c r="N9" s="16" t="s">
        <v>21</v>
      </c>
    </row>
    <row r="10" spans="1:14" ht="76.5" x14ac:dyDescent="0.25">
      <c r="A10" s="39">
        <v>1</v>
      </c>
      <c r="B10" s="41" t="s">
        <v>26</v>
      </c>
      <c r="C10" s="43">
        <v>463.82</v>
      </c>
      <c r="D10" s="8">
        <v>566.89</v>
      </c>
      <c r="E10" s="7">
        <v>541.12</v>
      </c>
      <c r="F10" s="7" t="s">
        <v>24</v>
      </c>
      <c r="G10" s="7" t="s">
        <v>24</v>
      </c>
      <c r="H10" s="21">
        <f>C10+D10+E10</f>
        <v>1571.83</v>
      </c>
      <c r="I10" s="42">
        <v>35</v>
      </c>
      <c r="J10" s="7">
        <v>3</v>
      </c>
      <c r="K10" s="9">
        <f>AVERAGE(C10:E10)</f>
        <v>523.94333333333327</v>
      </c>
      <c r="L10" s="9">
        <f>STDEV(C10:G10)</f>
        <v>53.638928338785192</v>
      </c>
      <c r="M10" s="10">
        <f>L10/K10</f>
        <v>0.10237543819392401</v>
      </c>
      <c r="N10" s="11">
        <f>C10*I10</f>
        <v>16233.699999999999</v>
      </c>
    </row>
    <row r="11" spans="1:14" ht="51" x14ac:dyDescent="0.25">
      <c r="A11" s="39">
        <v>2</v>
      </c>
      <c r="B11" s="41" t="s">
        <v>27</v>
      </c>
      <c r="C11" s="43">
        <v>76.92</v>
      </c>
      <c r="D11" s="8">
        <v>99.54</v>
      </c>
      <c r="E11" s="7">
        <v>95.01</v>
      </c>
      <c r="F11" s="7" t="s">
        <v>24</v>
      </c>
      <c r="G11" s="7" t="s">
        <v>24</v>
      </c>
      <c r="H11" s="21">
        <f t="shared" ref="H11:H27" si="0">C11+D11+E11</f>
        <v>271.47000000000003</v>
      </c>
      <c r="I11" s="42">
        <v>40</v>
      </c>
      <c r="J11" s="7">
        <v>3</v>
      </c>
      <c r="K11" s="9">
        <f t="shared" ref="K11:K27" si="1">AVERAGE(C11:E11)</f>
        <v>90.490000000000009</v>
      </c>
      <c r="L11" s="9">
        <f t="shared" ref="L11:L27" si="2">STDEV(C11:G11)</f>
        <v>11.968245485450097</v>
      </c>
      <c r="M11" s="10">
        <f t="shared" ref="M11:M27" si="3">L11/K11</f>
        <v>0.13226042088020881</v>
      </c>
      <c r="N11" s="11">
        <f t="shared" ref="N11:N27" si="4">C11*I11</f>
        <v>3076.8</v>
      </c>
    </row>
    <row r="12" spans="1:14" ht="51" x14ac:dyDescent="0.25">
      <c r="A12" s="39">
        <v>3</v>
      </c>
      <c r="B12" s="41" t="s">
        <v>28</v>
      </c>
      <c r="C12" s="43">
        <v>87.47</v>
      </c>
      <c r="D12" s="8">
        <v>96.22</v>
      </c>
      <c r="E12" s="7">
        <v>91.84</v>
      </c>
      <c r="F12" s="7" t="s">
        <v>24</v>
      </c>
      <c r="G12" s="7" t="s">
        <v>24</v>
      </c>
      <c r="H12" s="21">
        <f t="shared" si="0"/>
        <v>275.52999999999997</v>
      </c>
      <c r="I12" s="42">
        <v>120</v>
      </c>
      <c r="J12" s="7">
        <v>3</v>
      </c>
      <c r="K12" s="9">
        <f t="shared" si="1"/>
        <v>91.84333333333332</v>
      </c>
      <c r="L12" s="9">
        <f t="shared" si="2"/>
        <v>4.3750009523808489</v>
      </c>
      <c r="M12" s="10">
        <f t="shared" si="3"/>
        <v>4.763547656205331E-2</v>
      </c>
      <c r="N12" s="11">
        <f t="shared" si="4"/>
        <v>10496.4</v>
      </c>
    </row>
    <row r="13" spans="1:14" ht="89.25" x14ac:dyDescent="0.25">
      <c r="A13" s="39">
        <v>4</v>
      </c>
      <c r="B13" s="41" t="s">
        <v>29</v>
      </c>
      <c r="C13" s="43">
        <v>116.07</v>
      </c>
      <c r="D13" s="8">
        <v>141.87</v>
      </c>
      <c r="E13" s="7">
        <v>135.41999999999999</v>
      </c>
      <c r="F13" s="7" t="s">
        <v>24</v>
      </c>
      <c r="G13" s="7" t="s">
        <v>24</v>
      </c>
      <c r="H13" s="21">
        <f t="shared" si="0"/>
        <v>393.36</v>
      </c>
      <c r="I13" s="42">
        <v>40</v>
      </c>
      <c r="J13" s="7">
        <v>3</v>
      </c>
      <c r="K13" s="9">
        <f t="shared" si="1"/>
        <v>131.12</v>
      </c>
      <c r="L13" s="9">
        <f t="shared" si="2"/>
        <v>13.426745696556559</v>
      </c>
      <c r="M13" s="10">
        <f t="shared" si="3"/>
        <v>0.10240044002864977</v>
      </c>
      <c r="N13" s="11">
        <f t="shared" si="4"/>
        <v>4642.7999999999993</v>
      </c>
    </row>
    <row r="14" spans="1:14" ht="89.25" x14ac:dyDescent="0.25">
      <c r="A14" s="39">
        <v>5</v>
      </c>
      <c r="B14" s="41" t="s">
        <v>30</v>
      </c>
      <c r="C14" s="43">
        <v>362.24</v>
      </c>
      <c r="D14" s="8">
        <v>419.44</v>
      </c>
      <c r="E14" s="7">
        <v>400.38</v>
      </c>
      <c r="F14" s="7" t="s">
        <v>24</v>
      </c>
      <c r="G14" s="7" t="s">
        <v>24</v>
      </c>
      <c r="H14" s="21">
        <f t="shared" si="0"/>
        <v>1182.06</v>
      </c>
      <c r="I14" s="42">
        <v>9</v>
      </c>
      <c r="J14" s="7">
        <v>3</v>
      </c>
      <c r="K14" s="9">
        <f t="shared" si="1"/>
        <v>394.02</v>
      </c>
      <c r="L14" s="9">
        <f t="shared" si="2"/>
        <v>29.125542055041649</v>
      </c>
      <c r="M14" s="10">
        <f t="shared" si="3"/>
        <v>7.3918943340545273E-2</v>
      </c>
      <c r="N14" s="11">
        <f t="shared" si="4"/>
        <v>3260.16</v>
      </c>
    </row>
    <row r="15" spans="1:14" ht="63.75" x14ac:dyDescent="0.25">
      <c r="A15" s="39">
        <v>6</v>
      </c>
      <c r="B15" s="41" t="s">
        <v>31</v>
      </c>
      <c r="C15" s="43">
        <v>320</v>
      </c>
      <c r="D15" s="8">
        <v>441.1</v>
      </c>
      <c r="E15" s="7">
        <v>421.05</v>
      </c>
      <c r="F15" s="7" t="s">
        <v>24</v>
      </c>
      <c r="G15" s="7" t="s">
        <v>24</v>
      </c>
      <c r="H15" s="21">
        <f t="shared" si="0"/>
        <v>1182.1500000000001</v>
      </c>
      <c r="I15" s="42">
        <v>10</v>
      </c>
      <c r="J15" s="7">
        <v>3</v>
      </c>
      <c r="K15" s="9">
        <f t="shared" si="1"/>
        <v>394.05</v>
      </c>
      <c r="L15" s="9">
        <f t="shared" si="2"/>
        <v>64.908031090150629</v>
      </c>
      <c r="M15" s="10">
        <f t="shared" si="3"/>
        <v>0.16472029206991659</v>
      </c>
      <c r="N15" s="11">
        <f t="shared" si="4"/>
        <v>3200</v>
      </c>
    </row>
    <row r="16" spans="1:14" ht="76.5" x14ac:dyDescent="0.25">
      <c r="A16" s="39">
        <v>7</v>
      </c>
      <c r="B16" s="41" t="s">
        <v>32</v>
      </c>
      <c r="C16" s="43">
        <v>378.23</v>
      </c>
      <c r="D16" s="8">
        <v>462.28</v>
      </c>
      <c r="E16" s="7">
        <v>441.26</v>
      </c>
      <c r="F16" s="7" t="s">
        <v>24</v>
      </c>
      <c r="G16" s="7" t="s">
        <v>24</v>
      </c>
      <c r="H16" s="21">
        <f t="shared" si="0"/>
        <v>1281.77</v>
      </c>
      <c r="I16" s="42">
        <v>25</v>
      </c>
      <c r="J16" s="7">
        <v>3</v>
      </c>
      <c r="K16" s="9">
        <f t="shared" si="1"/>
        <v>427.25666666666666</v>
      </c>
      <c r="L16" s="9">
        <f t="shared" si="2"/>
        <v>43.739806050476851</v>
      </c>
      <c r="M16" s="10">
        <f t="shared" si="3"/>
        <v>0.10237360692747573</v>
      </c>
      <c r="N16" s="11">
        <f t="shared" si="4"/>
        <v>9455.75</v>
      </c>
    </row>
    <row r="17" spans="1:14" ht="63.75" x14ac:dyDescent="0.25">
      <c r="A17" s="39">
        <v>8</v>
      </c>
      <c r="B17" s="41" t="s">
        <v>33</v>
      </c>
      <c r="C17" s="43">
        <v>57</v>
      </c>
      <c r="D17" s="8">
        <v>66</v>
      </c>
      <c r="E17" s="7">
        <v>63</v>
      </c>
      <c r="F17" s="7" t="s">
        <v>24</v>
      </c>
      <c r="G17" s="7" t="s">
        <v>24</v>
      </c>
      <c r="H17" s="21">
        <f t="shared" si="0"/>
        <v>186</v>
      </c>
      <c r="I17" s="42">
        <v>60</v>
      </c>
      <c r="J17" s="7">
        <v>3</v>
      </c>
      <c r="K17" s="9">
        <f t="shared" si="1"/>
        <v>62</v>
      </c>
      <c r="L17" s="9">
        <f t="shared" si="2"/>
        <v>4.5825756949558398</v>
      </c>
      <c r="M17" s="10">
        <f t="shared" si="3"/>
        <v>7.3912511208965165E-2</v>
      </c>
      <c r="N17" s="11">
        <f t="shared" si="4"/>
        <v>3420</v>
      </c>
    </row>
    <row r="18" spans="1:14" ht="89.25" x14ac:dyDescent="0.25">
      <c r="A18" s="39">
        <v>9</v>
      </c>
      <c r="B18" s="41" t="s">
        <v>34</v>
      </c>
      <c r="C18" s="43">
        <v>182.43</v>
      </c>
      <c r="D18" s="8">
        <v>200.67</v>
      </c>
      <c r="E18" s="7">
        <v>191.55</v>
      </c>
      <c r="F18" s="7" t="s">
        <v>24</v>
      </c>
      <c r="G18" s="7" t="s">
        <v>24</v>
      </c>
      <c r="H18" s="21">
        <f t="shared" si="0"/>
        <v>574.65000000000009</v>
      </c>
      <c r="I18" s="42">
        <v>10</v>
      </c>
      <c r="J18" s="7">
        <v>3</v>
      </c>
      <c r="K18" s="9">
        <f t="shared" si="1"/>
        <v>191.55000000000004</v>
      </c>
      <c r="L18" s="9">
        <f t="shared" si="2"/>
        <v>9.1199999999999903</v>
      </c>
      <c r="M18" s="10">
        <f t="shared" si="3"/>
        <v>4.7611589663273238E-2</v>
      </c>
      <c r="N18" s="11">
        <f t="shared" si="4"/>
        <v>1824.3000000000002</v>
      </c>
    </row>
    <row r="19" spans="1:14" ht="63.75" x14ac:dyDescent="0.25">
      <c r="A19" s="39">
        <v>10</v>
      </c>
      <c r="B19" s="41" t="s">
        <v>35</v>
      </c>
      <c r="C19" s="43">
        <v>163.4</v>
      </c>
      <c r="D19" s="8">
        <v>179.74</v>
      </c>
      <c r="E19" s="7">
        <v>171.57</v>
      </c>
      <c r="F19" s="7" t="s">
        <v>24</v>
      </c>
      <c r="G19" s="7" t="s">
        <v>24</v>
      </c>
      <c r="H19" s="21">
        <f t="shared" si="0"/>
        <v>514.71</v>
      </c>
      <c r="I19" s="42">
        <v>10</v>
      </c>
      <c r="J19" s="7">
        <v>3</v>
      </c>
      <c r="K19" s="9">
        <f t="shared" si="1"/>
        <v>171.57000000000002</v>
      </c>
      <c r="L19" s="9">
        <f t="shared" si="2"/>
        <v>8.1700000000000017</v>
      </c>
      <c r="M19" s="10">
        <f t="shared" si="3"/>
        <v>4.7619047619047623E-2</v>
      </c>
      <c r="N19" s="11">
        <f t="shared" si="4"/>
        <v>1634</v>
      </c>
    </row>
    <row r="20" spans="1:14" ht="63.75" x14ac:dyDescent="0.25">
      <c r="A20" s="39">
        <v>11</v>
      </c>
      <c r="B20" s="41" t="s">
        <v>36</v>
      </c>
      <c r="C20" s="43">
        <v>333.95</v>
      </c>
      <c r="D20" s="8">
        <v>408.17</v>
      </c>
      <c r="E20" s="7">
        <v>389.61</v>
      </c>
      <c r="F20" s="7" t="s">
        <v>24</v>
      </c>
      <c r="G20" s="7" t="s">
        <v>24</v>
      </c>
      <c r="H20" s="21">
        <f t="shared" si="0"/>
        <v>1131.73</v>
      </c>
      <c r="I20" s="42">
        <v>5</v>
      </c>
      <c r="J20" s="7">
        <v>3</v>
      </c>
      <c r="K20" s="9">
        <f t="shared" si="1"/>
        <v>377.24333333333334</v>
      </c>
      <c r="L20" s="9">
        <f t="shared" si="2"/>
        <v>38.624512078903138</v>
      </c>
      <c r="M20" s="10">
        <f t="shared" si="3"/>
        <v>0.10238620186502913</v>
      </c>
      <c r="N20" s="11">
        <f t="shared" si="4"/>
        <v>1669.75</v>
      </c>
    </row>
    <row r="21" spans="1:14" ht="63.75" x14ac:dyDescent="0.25">
      <c r="A21" s="39">
        <v>12</v>
      </c>
      <c r="B21" s="41" t="s">
        <v>37</v>
      </c>
      <c r="C21" s="43">
        <v>126.92</v>
      </c>
      <c r="D21" s="8">
        <v>159.68</v>
      </c>
      <c r="E21" s="7">
        <v>152.41999999999999</v>
      </c>
      <c r="F21" s="7" t="s">
        <v>24</v>
      </c>
      <c r="G21" s="7" t="s">
        <v>24</v>
      </c>
      <c r="H21" s="21">
        <f t="shared" si="0"/>
        <v>439.02</v>
      </c>
      <c r="I21" s="42">
        <v>30</v>
      </c>
      <c r="J21" s="7">
        <v>3</v>
      </c>
      <c r="K21" s="9">
        <f t="shared" si="1"/>
        <v>146.34</v>
      </c>
      <c r="L21" s="9">
        <f t="shared" si="2"/>
        <v>17.205499120920614</v>
      </c>
      <c r="M21" s="10">
        <f t="shared" si="3"/>
        <v>0.11757208638048799</v>
      </c>
      <c r="N21" s="11">
        <f t="shared" si="4"/>
        <v>3807.6</v>
      </c>
    </row>
    <row r="22" spans="1:14" ht="89.25" x14ac:dyDescent="0.25">
      <c r="A22" s="39">
        <v>13</v>
      </c>
      <c r="B22" s="41" t="s">
        <v>38</v>
      </c>
      <c r="C22" s="43">
        <v>839.94</v>
      </c>
      <c r="D22" s="8">
        <v>923.93</v>
      </c>
      <c r="E22" s="7">
        <v>881.94</v>
      </c>
      <c r="F22" s="7" t="s">
        <v>24</v>
      </c>
      <c r="G22" s="7" t="s">
        <v>24</v>
      </c>
      <c r="H22" s="21">
        <f t="shared" si="0"/>
        <v>2645.81</v>
      </c>
      <c r="I22" s="42">
        <v>5</v>
      </c>
      <c r="J22" s="7">
        <v>3</v>
      </c>
      <c r="K22" s="9">
        <f t="shared" si="1"/>
        <v>881.93666666666661</v>
      </c>
      <c r="L22" s="9">
        <f t="shared" si="2"/>
        <v>41.99500009921811</v>
      </c>
      <c r="M22" s="10">
        <f t="shared" si="3"/>
        <v>4.7616797992922524E-2</v>
      </c>
      <c r="N22" s="11">
        <f t="shared" si="4"/>
        <v>4199.7000000000007</v>
      </c>
    </row>
    <row r="23" spans="1:14" ht="114.75" x14ac:dyDescent="0.25">
      <c r="A23" s="39">
        <v>14</v>
      </c>
      <c r="B23" s="41" t="s">
        <v>39</v>
      </c>
      <c r="C23" s="43">
        <v>1067.47</v>
      </c>
      <c r="D23" s="8">
        <v>1174.22</v>
      </c>
      <c r="E23" s="7">
        <v>1120.8399999999999</v>
      </c>
      <c r="F23" s="7" t="s">
        <v>24</v>
      </c>
      <c r="G23" s="7" t="s">
        <v>24</v>
      </c>
      <c r="H23" s="21">
        <f t="shared" si="0"/>
        <v>3362.5299999999997</v>
      </c>
      <c r="I23" s="42">
        <v>5</v>
      </c>
      <c r="J23" s="7">
        <v>3</v>
      </c>
      <c r="K23" s="9">
        <f t="shared" si="1"/>
        <v>1120.8433333333332</v>
      </c>
      <c r="L23" s="9">
        <f t="shared" si="2"/>
        <v>53.375000078064012</v>
      </c>
      <c r="M23" s="10">
        <f t="shared" si="3"/>
        <v>4.762039304755409E-2</v>
      </c>
      <c r="N23" s="11">
        <f t="shared" si="4"/>
        <v>5337.35</v>
      </c>
    </row>
    <row r="24" spans="1:14" ht="89.25" x14ac:dyDescent="0.25">
      <c r="A24" s="39">
        <v>15</v>
      </c>
      <c r="B24" s="41" t="s">
        <v>40</v>
      </c>
      <c r="C24" s="43">
        <v>777.15</v>
      </c>
      <c r="D24" s="8">
        <v>854.87</v>
      </c>
      <c r="E24" s="7">
        <v>816.01</v>
      </c>
      <c r="F24" s="7" t="s">
        <v>24</v>
      </c>
      <c r="G24" s="7" t="s">
        <v>24</v>
      </c>
      <c r="H24" s="21">
        <f t="shared" si="0"/>
        <v>2448.0299999999997</v>
      </c>
      <c r="I24" s="42">
        <v>2</v>
      </c>
      <c r="J24" s="7">
        <v>3</v>
      </c>
      <c r="K24" s="9">
        <f t="shared" si="1"/>
        <v>816.00999999999988</v>
      </c>
      <c r="L24" s="9">
        <f t="shared" si="2"/>
        <v>38.860000000000014</v>
      </c>
      <c r="M24" s="10">
        <f t="shared" si="3"/>
        <v>4.7621965417090503E-2</v>
      </c>
      <c r="N24" s="11">
        <f t="shared" si="4"/>
        <v>1554.3</v>
      </c>
    </row>
    <row r="25" spans="1:14" ht="89.25" x14ac:dyDescent="0.25">
      <c r="A25" s="39">
        <v>16</v>
      </c>
      <c r="B25" s="41" t="s">
        <v>41</v>
      </c>
      <c r="C25" s="43">
        <v>75.55</v>
      </c>
      <c r="D25" s="8">
        <v>87.48</v>
      </c>
      <c r="E25" s="7">
        <v>83.51</v>
      </c>
      <c r="F25" s="7" t="s">
        <v>24</v>
      </c>
      <c r="G25" s="7" t="s">
        <v>24</v>
      </c>
      <c r="H25" s="21">
        <f t="shared" si="0"/>
        <v>246.54000000000002</v>
      </c>
      <c r="I25" s="42">
        <v>20</v>
      </c>
      <c r="J25" s="7">
        <v>3</v>
      </c>
      <c r="K25" s="9">
        <f t="shared" si="1"/>
        <v>82.18</v>
      </c>
      <c r="L25" s="9">
        <f t="shared" si="2"/>
        <v>6.0751872399128608</v>
      </c>
      <c r="M25" s="10">
        <f t="shared" si="3"/>
        <v>7.392537405588781E-2</v>
      </c>
      <c r="N25" s="11">
        <f t="shared" si="4"/>
        <v>1511</v>
      </c>
    </row>
    <row r="26" spans="1:14" ht="114.75" x14ac:dyDescent="0.25">
      <c r="A26" s="39">
        <v>17</v>
      </c>
      <c r="B26" s="41" t="s">
        <v>42</v>
      </c>
      <c r="C26" s="43">
        <v>57.2</v>
      </c>
      <c r="D26" s="8">
        <v>62.92</v>
      </c>
      <c r="E26" s="7">
        <v>60.06</v>
      </c>
      <c r="F26" s="7" t="s">
        <v>24</v>
      </c>
      <c r="G26" s="7" t="s">
        <v>24</v>
      </c>
      <c r="H26" s="21">
        <f t="shared" si="0"/>
        <v>180.18</v>
      </c>
      <c r="I26" s="42">
        <v>100</v>
      </c>
      <c r="J26" s="7">
        <v>3</v>
      </c>
      <c r="K26" s="9">
        <f t="shared" si="1"/>
        <v>60.06</v>
      </c>
      <c r="L26" s="9">
        <f t="shared" si="2"/>
        <v>2.8599999999999994</v>
      </c>
      <c r="M26" s="10">
        <f t="shared" si="3"/>
        <v>4.7619047619047609E-2</v>
      </c>
      <c r="N26" s="11">
        <f t="shared" si="4"/>
        <v>5720</v>
      </c>
    </row>
    <row r="27" spans="1:14" ht="76.5" x14ac:dyDescent="0.25">
      <c r="A27" s="39">
        <v>18</v>
      </c>
      <c r="B27" s="41" t="s">
        <v>43</v>
      </c>
      <c r="C27" s="43">
        <v>501.43</v>
      </c>
      <c r="D27" s="8">
        <v>580.6</v>
      </c>
      <c r="E27" s="7">
        <v>554.21</v>
      </c>
      <c r="F27" s="7" t="s">
        <v>24</v>
      </c>
      <c r="G27" s="7" t="s">
        <v>24</v>
      </c>
      <c r="H27" s="21">
        <f t="shared" si="0"/>
        <v>1636.24</v>
      </c>
      <c r="I27" s="42">
        <v>10</v>
      </c>
      <c r="J27" s="7">
        <v>3</v>
      </c>
      <c r="K27" s="9">
        <f t="shared" si="1"/>
        <v>545.4133333333333</v>
      </c>
      <c r="L27" s="9">
        <f t="shared" si="2"/>
        <v>40.311390863294882</v>
      </c>
      <c r="M27" s="10">
        <f t="shared" si="3"/>
        <v>7.390980087877369E-2</v>
      </c>
      <c r="N27" s="11">
        <f t="shared" si="4"/>
        <v>5014.3</v>
      </c>
    </row>
    <row r="28" spans="1:14" ht="27" customHeight="1" x14ac:dyDescent="0.25">
      <c r="A28" s="24" t="s">
        <v>19</v>
      </c>
      <c r="B28" s="40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12"/>
      <c r="N28" s="13">
        <f>SUM(N10:N27)</f>
        <v>86057.910000000018</v>
      </c>
    </row>
    <row r="29" spans="1:14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2"/>
      <c r="L29" s="1"/>
      <c r="M29" s="1"/>
      <c r="N29" s="2"/>
    </row>
    <row r="30" spans="1:14" x14ac:dyDescent="0.25">
      <c r="A30" s="14"/>
      <c r="B30" s="23"/>
      <c r="C30" s="23"/>
      <c r="D30" s="23"/>
      <c r="E30" s="20"/>
      <c r="F30" s="20"/>
      <c r="G30" s="19"/>
      <c r="H30" s="15"/>
      <c r="I30" s="14"/>
      <c r="J30" s="14"/>
      <c r="K30" s="14"/>
      <c r="L30" s="14"/>
    </row>
    <row r="31" spans="1:14" x14ac:dyDescent="0.25">
      <c r="A31" s="14"/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</row>
  </sheetData>
  <mergeCells count="13">
    <mergeCell ref="B30:D30"/>
    <mergeCell ref="A28:L28"/>
    <mergeCell ref="L1:N1"/>
    <mergeCell ref="A2:N2"/>
    <mergeCell ref="A3:N3"/>
    <mergeCell ref="A4:N4"/>
    <mergeCell ref="A5:N5"/>
    <mergeCell ref="A7:A8"/>
    <mergeCell ref="B7:B8"/>
    <mergeCell ref="C7:H7"/>
    <mergeCell ref="I7:I8"/>
    <mergeCell ref="J7:J8"/>
    <mergeCell ref="K7:M7"/>
  </mergeCells>
  <phoneticPr fontId="0" type="noConversion"/>
  <pageMargins left="0.7" right="0.7" top="0.75" bottom="0.75" header="0.3" footer="0.3"/>
  <pageSetup paperSize="9" scale="7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2019-05-31T09:33:15Z</cp:lastPrinted>
  <dcterms:created xsi:type="dcterms:W3CDTF">2015-06-05T18:19:34Z</dcterms:created>
  <dcterms:modified xsi:type="dcterms:W3CDTF">2026-05-19T09:19:13Z</dcterms:modified>
</cp:coreProperties>
</file>