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Бухгалтер\Desktop\Ед.поставщик Трудоустройство несовершеннолетних 2026\"/>
    </mc:Choice>
  </mc:AlternateContent>
  <xr:revisionPtr revIDLastSave="0" documentId="13_ncr:1_{D73FC8CB-655A-42FC-9FA5-F15CAC0BEC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трудоустр несов. (корр от фев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4" i="1" l="1"/>
  <c r="E19" i="1" l="1"/>
  <c r="F19" i="1" s="1"/>
  <c r="F14" i="1"/>
  <c r="F8" i="1"/>
  <c r="G8" i="1" s="1"/>
  <c r="G14" i="1" l="1"/>
  <c r="G19" i="1"/>
  <c r="H19" i="1" s="1"/>
  <c r="I19" i="1" l="1"/>
  <c r="K19" i="1" s="1"/>
  <c r="H14" i="1"/>
  <c r="I14" i="1" s="1"/>
  <c r="K14" i="1" s="1"/>
  <c r="H8" i="1"/>
  <c r="I8" i="1" s="1"/>
  <c r="K8" i="1" s="1"/>
  <c r="K9" i="1" l="1"/>
  <c r="L8" i="1"/>
  <c r="K15" i="1"/>
  <c r="L14" i="1"/>
  <c r="K20" i="1"/>
  <c r="L19" i="1"/>
  <c r="L15" i="1" l="1"/>
  <c r="M15" i="1" s="1"/>
  <c r="M14" i="1"/>
  <c r="L20" i="1"/>
  <c r="M20" i="1" s="1"/>
  <c r="M19" i="1"/>
  <c r="M8" i="1"/>
  <c r="L9" i="1"/>
  <c r="M9" i="1" s="1"/>
</calcChain>
</file>

<file path=xl/sharedStrings.xml><?xml version="1.0" encoding="utf-8"?>
<sst xmlns="http://schemas.openxmlformats.org/spreadsheetml/2006/main" count="55" uniqueCount="24">
  <si>
    <t>Муниципальное образование поселок Александровская</t>
  </si>
  <si>
    <t>Расчет расходов 2026 года и плановый период 2027-2028 гг</t>
  </si>
  <si>
    <r>
      <rPr>
        <sz val="14"/>
        <rFont val="Times New Roman"/>
        <family val="1"/>
        <charset val="204"/>
      </rPr>
      <t>по муниципальной программе</t>
    </r>
    <r>
      <rPr>
        <b/>
        <sz val="14"/>
        <rFont val="Times New Roman"/>
        <family val="1"/>
        <charset val="204"/>
      </rPr>
      <t xml:space="preserve"> "Участие в организации и финансировании временного трудоустройства несовершеннолетних в возрасте от 14 до 18 лет"</t>
    </r>
  </si>
  <si>
    <t>№</t>
  </si>
  <si>
    <t>Наименование  материалов и вида работ</t>
  </si>
  <si>
    <t>Число рабочих мест</t>
  </si>
  <si>
    <t>Кол-во месяцев работы</t>
  </si>
  <si>
    <t>Размер месячной оплаты труда при 4-час.раб.дне тыс.руб.</t>
  </si>
  <si>
    <t>Оплата за отработанное время, тыс.руб.</t>
  </si>
  <si>
    <t>Комп.за неисп.отпуск из расчета 2,58 за 1 мес работы</t>
  </si>
  <si>
    <t xml:space="preserve">Начисления (30,2%) </t>
  </si>
  <si>
    <t>Всего расходов на оплату труда</t>
  </si>
  <si>
    <t xml:space="preserve">Организационные расходы </t>
  </si>
  <si>
    <t>Сумма</t>
  </si>
  <si>
    <t>Стоимость 6 рабочих мест</t>
  </si>
  <si>
    <t>2026 г.</t>
  </si>
  <si>
    <t>п/п</t>
  </si>
  <si>
    <t>тыс. руб. на одного человека</t>
  </si>
  <si>
    <t>Участие во временном трудоустройстве несовершеннолетних в возрасте от 14 до 18 лет</t>
  </si>
  <si>
    <t>ИТОГО</t>
  </si>
  <si>
    <t>Стоимость 3 рабочих мест</t>
  </si>
  <si>
    <t>2027 г.</t>
  </si>
  <si>
    <t>2028 г.</t>
  </si>
  <si>
    <t>Руководитель отдела финансово-экономического планирования____________ А.А. Ротанова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</si>
</sst>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0"/>
      <name val="Arial Cyr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7" tint="-0.249977111117893"/>
      <name val="Arial Cyr"/>
      <charset val="204"/>
    </font>
    <font>
      <b/>
      <sz val="10"/>
      <color theme="7" tint="-0.249977111117893"/>
      <name val="Times New Roman"/>
      <family val="1"/>
      <charset val="204"/>
    </font>
    <font>
      <b/>
      <sz val="14"/>
      <color theme="7" tint="-0.249977111117893"/>
      <name val="Arial Cyr"/>
      <charset val="204"/>
    </font>
    <font>
      <sz val="10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0" xfId="0" applyFill="1"/>
    <xf numFmtId="0" fontId="5" fillId="2" borderId="1" xfId="0" applyFont="1" applyFill="1" applyBorder="1" applyAlignment="1">
      <alignment horizontal="center" vertical="top" wrapText="1"/>
    </xf>
    <xf numFmtId="0" fontId="7" fillId="0" borderId="0" xfId="0" applyFont="1"/>
    <xf numFmtId="0" fontId="5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6" fillId="2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10" fillId="2" borderId="0" xfId="0" applyFont="1" applyFill="1"/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Alignment="1"/>
    <xf numFmtId="0" fontId="4" fillId="2" borderId="0" xfId="0" applyFont="1" applyFill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M22"/>
  <sheetViews>
    <sheetView tabSelected="1" view="pageBreakPreview" topLeftCell="A4" zoomScaleNormal="100" zoomScaleSheetLayoutView="100" workbookViewId="0">
      <selection activeCell="E8" sqref="E8"/>
    </sheetView>
  </sheetViews>
  <sheetFormatPr defaultRowHeight="12.75" x14ac:dyDescent="0.2"/>
  <cols>
    <col min="1" max="1" width="6.140625" customWidth="1"/>
    <col min="2" max="2" width="24.28515625" customWidth="1"/>
    <col min="3" max="3" width="7.5703125" customWidth="1"/>
    <col min="4" max="4" width="8.7109375" customWidth="1"/>
    <col min="5" max="5" width="9.7109375" customWidth="1"/>
    <col min="6" max="7" width="10.28515625" customWidth="1"/>
    <col min="8" max="8" width="8.7109375" customWidth="1"/>
    <col min="9" max="9" width="9" customWidth="1"/>
    <col min="10" max="10" width="8.42578125" customWidth="1"/>
    <col min="11" max="12" width="8" customWidth="1"/>
  </cols>
  <sheetData>
    <row r="1" spans="1:13" s="1" customFormat="1" ht="18.75" x14ac:dyDescent="0.3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2" customFormat="1" x14ac:dyDescent="0.2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1:13" s="2" customFormat="1" ht="22.15" customHeight="1" x14ac:dyDescent="0.3">
      <c r="A3" s="24" t="s">
        <v>1</v>
      </c>
      <c r="B3" s="24"/>
      <c r="C3" s="24"/>
      <c r="D3" s="24"/>
      <c r="E3" s="24"/>
      <c r="F3" s="24"/>
      <c r="G3" s="24"/>
      <c r="H3" s="24"/>
      <c r="I3" s="25"/>
      <c r="J3" s="25"/>
      <c r="K3" s="25"/>
      <c r="L3" s="25"/>
      <c r="M3" s="25"/>
    </row>
    <row r="4" spans="1:13" s="2" customFormat="1" ht="53.45" customHeight="1" x14ac:dyDescent="0.2">
      <c r="A4" s="26" t="s">
        <v>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3"/>
      <c r="M4" s="23"/>
    </row>
    <row r="5" spans="1:13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s="5" customFormat="1" ht="30.75" customHeight="1" x14ac:dyDescent="0.2">
      <c r="A6" s="4" t="s">
        <v>3</v>
      </c>
      <c r="B6" s="19" t="s">
        <v>4</v>
      </c>
      <c r="C6" s="19" t="s">
        <v>5</v>
      </c>
      <c r="D6" s="19" t="s">
        <v>6</v>
      </c>
      <c r="E6" s="19" t="s">
        <v>7</v>
      </c>
      <c r="F6" s="19" t="s">
        <v>8</v>
      </c>
      <c r="G6" s="19" t="s">
        <v>9</v>
      </c>
      <c r="H6" s="19" t="s">
        <v>10</v>
      </c>
      <c r="I6" s="19" t="s">
        <v>11</v>
      </c>
      <c r="J6" s="19" t="s">
        <v>12</v>
      </c>
      <c r="K6" s="4" t="s">
        <v>13</v>
      </c>
      <c r="L6" s="19" t="s">
        <v>14</v>
      </c>
      <c r="M6" s="27" t="s">
        <v>15</v>
      </c>
    </row>
    <row r="7" spans="1:13" s="5" customFormat="1" ht="70.5" customHeight="1" x14ac:dyDescent="0.2">
      <c r="A7" s="4" t="s">
        <v>16</v>
      </c>
      <c r="B7" s="19"/>
      <c r="C7" s="19"/>
      <c r="D7" s="19"/>
      <c r="E7" s="19"/>
      <c r="F7" s="19"/>
      <c r="G7" s="19"/>
      <c r="H7" s="19"/>
      <c r="I7" s="19"/>
      <c r="J7" s="19"/>
      <c r="K7" s="4" t="s">
        <v>17</v>
      </c>
      <c r="L7" s="19"/>
      <c r="M7" s="28"/>
    </row>
    <row r="8" spans="1:13" s="5" customFormat="1" ht="67.5" customHeight="1" x14ac:dyDescent="0.2">
      <c r="A8" s="4">
        <v>1</v>
      </c>
      <c r="B8" s="6" t="s">
        <v>18</v>
      </c>
      <c r="C8" s="7">
        <v>1</v>
      </c>
      <c r="D8" s="7">
        <v>1</v>
      </c>
      <c r="E8" s="7">
        <v>31250</v>
      </c>
      <c r="F8" s="7">
        <f>E8*C8</f>
        <v>31250</v>
      </c>
      <c r="G8" s="8">
        <f>ROUND(F8/29.3*2.58,2)</f>
        <v>2751.71</v>
      </c>
      <c r="H8" s="8">
        <f>ROUND((F8+G8)*0.302,2)</f>
        <v>10268.52</v>
      </c>
      <c r="I8" s="8">
        <f>F8+G8+H8</f>
        <v>44270.229999999996</v>
      </c>
      <c r="J8" s="8">
        <v>9752.36</v>
      </c>
      <c r="K8" s="9">
        <f>I8+J8</f>
        <v>54022.59</v>
      </c>
      <c r="L8" s="10">
        <f>K8*6</f>
        <v>324135.53999999998</v>
      </c>
      <c r="M8" s="11">
        <f>L8/1000</f>
        <v>324.13553999999999</v>
      </c>
    </row>
    <row r="9" spans="1:13" s="16" customFormat="1" ht="19.5" customHeight="1" x14ac:dyDescent="0.25">
      <c r="A9" s="12"/>
      <c r="B9" s="13" t="s">
        <v>19</v>
      </c>
      <c r="C9" s="13"/>
      <c r="D9" s="13"/>
      <c r="E9" s="13"/>
      <c r="F9" s="13"/>
      <c r="G9" s="13"/>
      <c r="H9" s="13"/>
      <c r="I9" s="13"/>
      <c r="J9" s="14"/>
      <c r="K9" s="9">
        <f>K8</f>
        <v>54022.59</v>
      </c>
      <c r="L9" s="9">
        <f>L8</f>
        <v>324135.53999999998</v>
      </c>
      <c r="M9" s="15">
        <f>L9/1000</f>
        <v>324.13553999999999</v>
      </c>
    </row>
    <row r="10" spans="1:13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17"/>
      <c r="L10" s="17"/>
      <c r="M10" s="17"/>
    </row>
    <row r="11" spans="1:13" x14ac:dyDescent="0.2">
      <c r="A11" s="3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x14ac:dyDescent="0.2">
      <c r="A12" s="4" t="s">
        <v>3</v>
      </c>
      <c r="B12" s="19" t="s">
        <v>4</v>
      </c>
      <c r="C12" s="19" t="s">
        <v>5</v>
      </c>
      <c r="D12" s="19" t="s">
        <v>6</v>
      </c>
      <c r="E12" s="19" t="s">
        <v>7</v>
      </c>
      <c r="F12" s="19" t="s">
        <v>8</v>
      </c>
      <c r="G12" s="19" t="s">
        <v>9</v>
      </c>
      <c r="H12" s="19" t="s">
        <v>10</v>
      </c>
      <c r="I12" s="19" t="s">
        <v>11</v>
      </c>
      <c r="J12" s="19" t="s">
        <v>12</v>
      </c>
      <c r="K12" s="4" t="s">
        <v>13</v>
      </c>
      <c r="L12" s="19" t="s">
        <v>20</v>
      </c>
      <c r="M12" s="27" t="s">
        <v>21</v>
      </c>
    </row>
    <row r="13" spans="1:13" ht="63.75" x14ac:dyDescent="0.2">
      <c r="A13" s="4" t="s">
        <v>16</v>
      </c>
      <c r="B13" s="19"/>
      <c r="C13" s="19"/>
      <c r="D13" s="19"/>
      <c r="E13" s="19"/>
      <c r="F13" s="19"/>
      <c r="G13" s="19"/>
      <c r="H13" s="19"/>
      <c r="I13" s="19"/>
      <c r="J13" s="19"/>
      <c r="K13" s="4" t="s">
        <v>17</v>
      </c>
      <c r="L13" s="19"/>
      <c r="M13" s="29"/>
    </row>
    <row r="14" spans="1:13" ht="51" x14ac:dyDescent="0.2">
      <c r="A14" s="4">
        <v>1</v>
      </c>
      <c r="B14" s="6" t="s">
        <v>18</v>
      </c>
      <c r="C14" s="7">
        <v>1</v>
      </c>
      <c r="D14" s="7">
        <v>1</v>
      </c>
      <c r="E14" s="8">
        <f>E8*1.0416</f>
        <v>32550.000000000004</v>
      </c>
      <c r="F14" s="8">
        <f>E14*C14</f>
        <v>32550.000000000004</v>
      </c>
      <c r="G14" s="8">
        <f>ROUND(F14/29.3*2.58,2)</f>
        <v>2866.18</v>
      </c>
      <c r="H14" s="8">
        <f>ROUND((F14+G14)*0.302,2)</f>
        <v>10695.69</v>
      </c>
      <c r="I14" s="8">
        <f>F14+G14+H14</f>
        <v>46111.87</v>
      </c>
      <c r="J14" s="8">
        <v>10136.4</v>
      </c>
      <c r="K14" s="9">
        <f>I14+J14</f>
        <v>56248.270000000004</v>
      </c>
      <c r="L14" s="18">
        <f>K14*3</f>
        <v>168744.81</v>
      </c>
      <c r="M14" s="11">
        <f>L14/1000</f>
        <v>168.74481</v>
      </c>
    </row>
    <row r="15" spans="1:13" x14ac:dyDescent="0.2">
      <c r="A15" s="12"/>
      <c r="B15" s="13" t="s">
        <v>19</v>
      </c>
      <c r="C15" s="13"/>
      <c r="D15" s="13"/>
      <c r="E15" s="13"/>
      <c r="F15" s="13"/>
      <c r="G15" s="13"/>
      <c r="H15" s="13"/>
      <c r="I15" s="13"/>
      <c r="J15" s="13"/>
      <c r="K15" s="9">
        <f>K14</f>
        <v>56248.270000000004</v>
      </c>
      <c r="L15" s="9">
        <f>L14</f>
        <v>168744.81</v>
      </c>
      <c r="M15" s="15">
        <f>L15/1000</f>
        <v>168.74481</v>
      </c>
    </row>
    <row r="16" spans="1:13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2">
      <c r="A17" s="4" t="s">
        <v>3</v>
      </c>
      <c r="B17" s="19" t="s">
        <v>4</v>
      </c>
      <c r="C17" s="19" t="s">
        <v>5</v>
      </c>
      <c r="D17" s="19" t="s">
        <v>6</v>
      </c>
      <c r="E17" s="19" t="s">
        <v>7</v>
      </c>
      <c r="F17" s="19" t="s">
        <v>8</v>
      </c>
      <c r="G17" s="19" t="s">
        <v>9</v>
      </c>
      <c r="H17" s="19" t="s">
        <v>10</v>
      </c>
      <c r="I17" s="19" t="s">
        <v>11</v>
      </c>
      <c r="J17" s="19" t="s">
        <v>12</v>
      </c>
      <c r="K17" s="4" t="s">
        <v>13</v>
      </c>
      <c r="L17" s="19" t="s">
        <v>20</v>
      </c>
      <c r="M17" s="27" t="s">
        <v>22</v>
      </c>
    </row>
    <row r="18" spans="1:13" ht="63.75" x14ac:dyDescent="0.2">
      <c r="A18" s="4" t="s">
        <v>16</v>
      </c>
      <c r="B18" s="19"/>
      <c r="C18" s="19"/>
      <c r="D18" s="19"/>
      <c r="E18" s="19"/>
      <c r="F18" s="19"/>
      <c r="G18" s="19"/>
      <c r="H18" s="19"/>
      <c r="I18" s="19"/>
      <c r="J18" s="19"/>
      <c r="K18" s="4" t="s">
        <v>17</v>
      </c>
      <c r="L18" s="19"/>
      <c r="M18" s="29"/>
    </row>
    <row r="19" spans="1:13" ht="51" x14ac:dyDescent="0.2">
      <c r="A19" s="4">
        <v>1</v>
      </c>
      <c r="B19" s="6" t="s">
        <v>18</v>
      </c>
      <c r="C19" s="7">
        <v>1</v>
      </c>
      <c r="D19" s="7">
        <v>1</v>
      </c>
      <c r="E19" s="8">
        <f>E14*1.0408</f>
        <v>33878.04</v>
      </c>
      <c r="F19" s="8">
        <f>E19*C19</f>
        <v>33878.04</v>
      </c>
      <c r="G19" s="8">
        <f>ROUND(F19/29.3*2.58,2)</f>
        <v>2983.12</v>
      </c>
      <c r="H19" s="8">
        <f>ROUND((F19+G19)*0.302,2)</f>
        <v>11132.07</v>
      </c>
      <c r="I19" s="8">
        <f>F19+G19+H19</f>
        <v>47993.23</v>
      </c>
      <c r="J19" s="8">
        <v>10530</v>
      </c>
      <c r="K19" s="9">
        <f>I19+J19</f>
        <v>58523.23</v>
      </c>
      <c r="L19" s="18">
        <f>K19*3</f>
        <v>175569.69</v>
      </c>
      <c r="M19" s="11">
        <f>L19/1000</f>
        <v>175.56969000000001</v>
      </c>
    </row>
    <row r="20" spans="1:13" x14ac:dyDescent="0.2">
      <c r="A20" s="12"/>
      <c r="B20" s="13" t="s">
        <v>19</v>
      </c>
      <c r="C20" s="13"/>
      <c r="D20" s="13"/>
      <c r="E20" s="13"/>
      <c r="F20" s="13"/>
      <c r="G20" s="13"/>
      <c r="H20" s="13"/>
      <c r="I20" s="13"/>
      <c r="J20" s="13"/>
      <c r="K20" s="9">
        <f>K19</f>
        <v>58523.23</v>
      </c>
      <c r="L20" s="9">
        <f>L19</f>
        <v>175569.69</v>
      </c>
      <c r="M20" s="15">
        <f>L20/1000</f>
        <v>175.56969000000001</v>
      </c>
    </row>
    <row r="21" spans="1:13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x14ac:dyDescent="0.2">
      <c r="A22" s="20" t="s">
        <v>23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</row>
  </sheetData>
  <mergeCells count="38">
    <mergeCell ref="A1:M2"/>
    <mergeCell ref="A3:M3"/>
    <mergeCell ref="A4:M4"/>
    <mergeCell ref="B6:B7"/>
    <mergeCell ref="C6:C7"/>
    <mergeCell ref="D6:D7"/>
    <mergeCell ref="E6:E7"/>
    <mergeCell ref="F6:F7"/>
    <mergeCell ref="G6:G7"/>
    <mergeCell ref="H6:H7"/>
    <mergeCell ref="M12:M13"/>
    <mergeCell ref="I6:I7"/>
    <mergeCell ref="J6:J7"/>
    <mergeCell ref="L6:L7"/>
    <mergeCell ref="M6:M7"/>
    <mergeCell ref="B11:M11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L12:L13"/>
    <mergeCell ref="A22:M22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L17:L18"/>
    <mergeCell ref="M17:M18"/>
  </mergeCells>
  <pageMargins left="1.3779527559055118" right="0.39370078740157483" top="1.0236220472440944" bottom="0.98425196850393704" header="0.51181102362204722" footer="0.51181102362204722"/>
  <pageSetup paperSize="9" scale="70" orientation="landscape" horizont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трудоустр несов. (корр от фев)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</dc:creator>
  <cp:lastModifiedBy>Бухгалтер</cp:lastModifiedBy>
  <cp:lastPrinted>2026-05-13T12:28:05Z</cp:lastPrinted>
  <dcterms:created xsi:type="dcterms:W3CDTF">2026-03-02T09:55:29Z</dcterms:created>
  <dcterms:modified xsi:type="dcterms:W3CDTF">2026-05-13T12:28:08Z</dcterms:modified>
</cp:coreProperties>
</file>