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ТЗ\1. ЗАКУПКИ 2026\1.. В РАБОТЕ\44 Ремонт дверных петель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НМЦК'!$A$1:$Y$11</definedName>
  </definedNames>
  <calcPr calcId="152511" fullPrecision="0"/>
</workbook>
</file>

<file path=xl/calcChain.xml><?xml version="1.0" encoding="utf-8"?>
<calcChain xmlns="http://schemas.openxmlformats.org/spreadsheetml/2006/main">
  <c r="U6" i="50" l="1"/>
  <c r="X6" i="50" s="1"/>
  <c r="Y6" i="50" s="1"/>
  <c r="Y7" i="50" s="1"/>
  <c r="R6" i="50"/>
  <c r="T6" i="50"/>
  <c r="V6" i="50"/>
  <c r="W6" i="50" l="1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<sst xmlns="http://schemas.openxmlformats.org/spreadsheetml/2006/main" count="52" uniqueCount="45">
  <si>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</si>
  <si>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</si>
  <si>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</si>
  <si>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</si>
  <si>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</si>
  <si>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</si>
  <si>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</si>
  <si>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№1</t>
  </si>
  <si>
    <t>ИЦИ №2</t>
  </si>
  <si>
    <t>ИЦИ №3</t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</si>
  <si>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</si>
  <si>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</si>
  <si>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</si>
  <si>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</si>
  <si>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</si>
  <si>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</si>
  <si>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</si>
  <si>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</si>
  <si>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</si>
  <si>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</si>
  <si>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</si>
  <si>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</si>
  <si>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</si>
  <si>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</si>
  <si>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</si>
  <si>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</si>
  <si>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</si>
  <si>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</si>
  <si>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</si>
  <si>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</si>
  <si>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</si>
  <si>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</si>
  <si>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</si>
  <si>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</si>
  <si>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v - кол-во (объем) закупаемого товара (работы, услуги), шт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</si>
  <si>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</si>
  <si>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</si>
  <si>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-</t>
  </si>
  <si>
    <t>Наименьшая цена</t>
  </si>
  <si>
    <t xml:space="preserve">НМЦК </t>
  </si>
  <si>
    <t>Средняя цена из Реестра товаров**, включая НДС, руб.</t>
  </si>
  <si>
    <t>Выполнение работ по ремонту входных (уличных) дверей центрального входа для нужд СПб ГБУК «МВЦ» в 2026 году</t>
  </si>
  <si>
    <t xml:space="preserve"> Работы по установке дверных и оконных блоков и коробок, навеске дверных полотен (кроме дверей автоматического действия и вращающихся дверей), окон, оконных створок, планчатых створок, дверей гаражного типа и т.п. из любых материалов</t>
  </si>
  <si>
    <t xml:space="preserve"> 43.32.10.110</t>
  </si>
  <si>
    <t>усл.ед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</si>
</sst>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0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6" fillId="0" borderId="1" xfId="1" applyFont="1" applyFill="1" applyBorder="1" applyAlignment="1">
      <alignment horizontal="center" vertical="center" wrapText="1"/>
    </xf>
    <xf numFmtId="1" fontId="14" fillId="2" borderId="3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11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4" fontId="15" fillId="0" borderId="3" xfId="0" applyNumberFormat="1" applyFont="1" applyBorder="1" applyAlignment="1">
      <alignment horizontal="right" vertical="center" wrapText="1"/>
    </xf>
    <xf numFmtId="4" fontId="15" fillId="0" borderId="5" xfId="0" applyNumberFormat="1" applyFont="1" applyBorder="1" applyAlignment="1">
      <alignment horizontal="right" vertical="center" wrapText="1"/>
    </xf>
    <xf numFmtId="4" fontId="15" fillId="0" borderId="4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justify" vertical="top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justify" vertical="top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justify" vertical="top" wrapText="1"/>
    </xf>
    <xf numFmtId="0" fontId="12" fillId="0" borderId="10" xfId="0" applyFont="1" applyBorder="1" applyAlignment="1">
      <alignment horizontal="justify" wrapText="1"/>
    </xf>
    <xf numFmtId="0" fontId="12" fillId="0" borderId="0" xfId="0" applyFont="1" applyBorder="1" applyAlignment="1">
      <alignment horizontal="justify" wrapText="1"/>
    </xf>
    <xf numFmtId="1" fontId="11" fillId="2" borderId="3" xfId="0" applyNumberFormat="1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11" xfId="0" applyNumberFormat="1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2</xdr:row>
      <xdr:rowOff>0</xdr:rowOff>
    </xdr:from>
    <xdr:to>
      <xdr:col>22</xdr:col>
      <xdr:colOff>485775</xdr:colOff>
      <xdr:row>2</xdr:row>
      <xdr:rowOff>0</xdr:rowOff>
    </xdr:to>
    <xdr:pic>
      <xdr:nvPicPr>
        <xdr:cNvPr id="11446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8040350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3</xdr:row>
      <xdr:rowOff>295275</xdr:rowOff>
    </xdr:from>
    <xdr:to>
      <xdr:col>17</xdr:col>
      <xdr:colOff>561975</xdr:colOff>
      <xdr:row>3</xdr:row>
      <xdr:rowOff>295275</xdr:rowOff>
    </xdr:to>
    <xdr:pic>
      <xdr:nvPicPr>
        <xdr:cNvPr id="11446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182725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3</xdr:row>
      <xdr:rowOff>419100</xdr:rowOff>
    </xdr:from>
    <xdr:to>
      <xdr:col>21</xdr:col>
      <xdr:colOff>590550</xdr:colOff>
      <xdr:row>3</xdr:row>
      <xdr:rowOff>419100</xdr:rowOff>
    </xdr:to>
    <xdr:pic>
      <xdr:nvPicPr>
        <xdr:cNvPr id="11446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6875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3</xdr:row>
      <xdr:rowOff>638175</xdr:rowOff>
    </xdr:from>
    <xdr:to>
      <xdr:col>22</xdr:col>
      <xdr:colOff>704850</xdr:colOff>
      <xdr:row>3</xdr:row>
      <xdr:rowOff>638175</xdr:rowOff>
    </xdr:to>
    <xdr:pic>
      <xdr:nvPicPr>
        <xdr:cNvPr id="11446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87950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4</xdr:row>
      <xdr:rowOff>238125</xdr:rowOff>
    </xdr:from>
    <xdr:to>
      <xdr:col>20</xdr:col>
      <xdr:colOff>485775</xdr:colOff>
      <xdr:row>4</xdr:row>
      <xdr:rowOff>238125</xdr:rowOff>
    </xdr:to>
    <xdr:pic>
      <xdr:nvPicPr>
        <xdr:cNvPr id="11447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325850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4</xdr:row>
      <xdr:rowOff>238125</xdr:rowOff>
    </xdr:from>
    <xdr:to>
      <xdr:col>20</xdr:col>
      <xdr:colOff>485775</xdr:colOff>
      <xdr:row>4</xdr:row>
      <xdr:rowOff>238125</xdr:rowOff>
    </xdr:to>
    <xdr:pic>
      <xdr:nvPicPr>
        <xdr:cNvPr id="11447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325850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3</xdr:row>
      <xdr:rowOff>285750</xdr:rowOff>
    </xdr:from>
    <xdr:to>
      <xdr:col>17</xdr:col>
      <xdr:colOff>609600</xdr:colOff>
      <xdr:row>3</xdr:row>
      <xdr:rowOff>609600</xdr:rowOff>
    </xdr:to>
    <xdr:pic>
      <xdr:nvPicPr>
        <xdr:cNvPr id="11447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154150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3</xdr:row>
      <xdr:rowOff>600075</xdr:rowOff>
    </xdr:from>
    <xdr:to>
      <xdr:col>22</xdr:col>
      <xdr:colOff>176893</xdr:colOff>
      <xdr:row>3</xdr:row>
      <xdr:rowOff>942975</xdr:rowOff>
    </xdr:to>
    <xdr:pic>
      <xdr:nvPicPr>
        <xdr:cNvPr id="11447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97350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3</xdr:row>
      <xdr:rowOff>819150</xdr:rowOff>
    </xdr:from>
    <xdr:to>
      <xdr:col>22</xdr:col>
      <xdr:colOff>695325</xdr:colOff>
      <xdr:row>3</xdr:row>
      <xdr:rowOff>1085850</xdr:rowOff>
    </xdr:to>
    <xdr:pic>
      <xdr:nvPicPr>
        <xdr:cNvPr id="11447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8425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4</xdr:row>
      <xdr:rowOff>9525</xdr:rowOff>
    </xdr:from>
    <xdr:to>
      <xdr:col>20</xdr:col>
      <xdr:colOff>571500</xdr:colOff>
      <xdr:row>4</xdr:row>
      <xdr:rowOff>219075</xdr:rowOff>
    </xdr:to>
    <xdr:pic>
      <xdr:nvPicPr>
        <xdr:cNvPr id="11447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411575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2</xdr:row>
      <xdr:rowOff>28575</xdr:rowOff>
    </xdr:from>
    <xdr:to>
      <xdr:col>17</xdr:col>
      <xdr:colOff>9526</xdr:colOff>
      <xdr:row>3</xdr:row>
      <xdr:rowOff>9526</xdr:rowOff>
    </xdr:to>
    <xdr:pic>
      <xdr:nvPicPr>
        <xdr:cNvPr id="114476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68425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2</xdr:row>
      <xdr:rowOff>152400</xdr:rowOff>
    </xdr:from>
    <xdr:to>
      <xdr:col>16</xdr:col>
      <xdr:colOff>590550</xdr:colOff>
      <xdr:row>3</xdr:row>
      <xdr:rowOff>314326</xdr:rowOff>
    </xdr:to>
    <xdr:pic>
      <xdr:nvPicPr>
        <xdr:cNvPr id="114477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6450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A13"/>
  <sheetViews>
    <sheetView tabSelected="1" topLeftCell="B1" zoomScale="70" zoomScaleNormal="70" workbookViewId="0">
      <selection activeCell="J9" sqref="J9:Y9"/>
    </sheetView>
  </sheetViews>
  <sheetFormatPr defaultRowHeight="15" x14ac:dyDescent="0.25"/>
  <cols>
    <col min="1" max="4" width="5.140625" style="8" customWidth="1"/>
    <col min="5" max="5" width="8.28515625" style="8" customWidth="1"/>
    <col min="6" max="6" width="25.7109375" style="8" customWidth="1"/>
    <col min="7" max="7" width="7.85546875" style="8" customWidth="1"/>
    <col min="8" max="8" width="3.5703125" style="9" customWidth="1"/>
    <col min="9" max="9" width="20" style="9" customWidth="1"/>
    <col min="10" max="10" width="29.28515625" style="14" hidden="1" customWidth="1"/>
    <col min="11" max="11" width="12" style="14" customWidth="1"/>
    <col min="12" max="12" width="13.28515625" style="14" customWidth="1"/>
    <col min="13" max="13" width="11.28515625" style="14" customWidth="1"/>
    <col min="14" max="15" width="5.28515625" style="14" customWidth="1"/>
    <col min="16" max="16" width="10.85546875" style="14" customWidth="1"/>
    <col min="17" max="17" width="10.5703125" style="14" customWidth="1"/>
    <col min="18" max="18" width="11.85546875" style="14" customWidth="1"/>
    <col min="19" max="19" width="8.85546875" style="14" customWidth="1"/>
    <col min="20" max="20" width="9.85546875" style="14" customWidth="1"/>
    <col min="21" max="21" width="11.5703125" style="14" customWidth="1"/>
    <col min="22" max="22" width="10.28515625" style="14" customWidth="1"/>
    <col min="23" max="24" width="10.85546875" style="14" customWidth="1"/>
    <col min="25" max="25" width="15.28515625" style="8" customWidth="1"/>
    <col min="26" max="27" width="26.5703125" style="15" customWidth="1"/>
    <col min="28" max="16384" width="9.140625" style="8"/>
  </cols>
  <sheetData>
    <row r="1" spans="1:27" customFormat="1" ht="108.75" customHeight="1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</row>
    <row r="2" spans="1:27" customFormat="1" ht="90" customHeight="1" x14ac:dyDescent="0.25">
      <c r="A2" s="30" t="s">
        <v>36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</row>
    <row r="3" spans="1:27" s="11" customFormat="1" ht="14.25" customHeight="1" x14ac:dyDescent="0.25">
      <c r="A3" s="35" t="s">
        <v>26</v>
      </c>
      <c r="B3" s="36"/>
      <c r="C3" s="35" t="s">
        <v>27</v>
      </c>
      <c r="D3" s="36"/>
      <c r="E3" s="35" t="s">
        <v>28</v>
      </c>
      <c r="F3" s="36"/>
      <c r="G3" s="65" t="s">
        <v>29</v>
      </c>
      <c r="H3" s="60" t="s">
        <v>0</v>
      </c>
      <c r="I3" s="45" t="s">
        <v>3</v>
      </c>
      <c r="J3" s="46"/>
      <c r="K3" s="62" t="s">
        <v>16</v>
      </c>
      <c r="L3" s="63"/>
      <c r="M3" s="63"/>
      <c r="N3" s="63"/>
      <c r="O3" s="64"/>
      <c r="P3" s="31" t="s">
        <v>40</v>
      </c>
      <c r="Q3" s="37" t="s">
        <v>20</v>
      </c>
      <c r="R3" s="65"/>
      <c r="S3" s="31" t="s">
        <v>34</v>
      </c>
      <c r="T3" s="31" t="s">
        <v>4</v>
      </c>
      <c r="U3" s="50" t="s">
        <v>2</v>
      </c>
      <c r="V3" s="51"/>
      <c r="W3" s="52"/>
      <c r="X3" s="53" t="s">
        <v>13</v>
      </c>
      <c r="Y3" s="67" t="s">
        <v>23</v>
      </c>
      <c r="Z3" s="16"/>
      <c r="AA3" s="16"/>
    </row>
    <row r="4" spans="1:27" s="11" customFormat="1" ht="142.5" customHeight="1" x14ac:dyDescent="0.25">
      <c r="A4" s="33" t="s">
        <v>30</v>
      </c>
      <c r="B4" s="39" t="s">
        <v>31</v>
      </c>
      <c r="C4" s="33" t="s">
        <v>30</v>
      </c>
      <c r="D4" s="39" t="s">
        <v>31</v>
      </c>
      <c r="E4" s="33" t="s">
        <v>30</v>
      </c>
      <c r="F4" s="39" t="s">
        <v>31</v>
      </c>
      <c r="G4" s="69"/>
      <c r="H4" s="61"/>
      <c r="I4" s="47"/>
      <c r="J4" s="48"/>
      <c r="K4" s="12" t="s">
        <v>7</v>
      </c>
      <c r="L4" s="12" t="s">
        <v>8</v>
      </c>
      <c r="M4" s="12" t="s">
        <v>9</v>
      </c>
      <c r="N4" s="12" t="s">
        <v>10</v>
      </c>
      <c r="O4" s="12" t="s">
        <v>11</v>
      </c>
      <c r="P4" s="32"/>
      <c r="Q4" s="38"/>
      <c r="R4" s="66"/>
      <c r="S4" s="32"/>
      <c r="T4" s="32"/>
      <c r="U4" s="2" t="s">
        <v>5</v>
      </c>
      <c r="V4" s="3" t="s">
        <v>1</v>
      </c>
      <c r="W4" s="6" t="s">
        <v>6</v>
      </c>
      <c r="X4" s="54"/>
      <c r="Y4" s="68"/>
      <c r="Z4" s="16"/>
      <c r="AA4" s="16"/>
    </row>
    <row r="5" spans="1:27" s="10" customFormat="1" ht="49.5" customHeight="1" x14ac:dyDescent="0.25">
      <c r="A5" s="34"/>
      <c r="B5" s="40"/>
      <c r="C5" s="34"/>
      <c r="D5" s="40"/>
      <c r="E5" s="34"/>
      <c r="F5" s="40"/>
      <c r="G5" s="66"/>
      <c r="H5" s="4">
        <v>1</v>
      </c>
      <c r="I5" s="58">
        <v>2</v>
      </c>
      <c r="J5" s="59"/>
      <c r="K5" s="4">
        <v>3</v>
      </c>
      <c r="L5" s="4">
        <v>4</v>
      </c>
      <c r="M5" s="4">
        <v>5</v>
      </c>
      <c r="N5" s="4">
        <v>6</v>
      </c>
      <c r="O5" s="4">
        <v>7</v>
      </c>
      <c r="P5" s="4" t="s">
        <v>21</v>
      </c>
      <c r="Q5" s="4" t="s">
        <v>22</v>
      </c>
      <c r="R5" s="4" t="s">
        <v>25</v>
      </c>
      <c r="S5" s="5">
        <v>10</v>
      </c>
      <c r="T5" s="5" t="s">
        <v>12</v>
      </c>
      <c r="U5" s="5" t="s">
        <v>17</v>
      </c>
      <c r="V5" s="5">
        <v>13</v>
      </c>
      <c r="W5" s="5">
        <v>14</v>
      </c>
      <c r="X5" s="5" t="s">
        <v>14</v>
      </c>
      <c r="Y5" s="4" t="s">
        <v>15</v>
      </c>
      <c r="Z5" s="17"/>
      <c r="AA5" s="17"/>
    </row>
    <row r="6" spans="1:27" s="7" customFormat="1" ht="132.75" customHeight="1" x14ac:dyDescent="0.25">
      <c r="A6" s="19" t="s">
        <v>37</v>
      </c>
      <c r="B6" s="19" t="s">
        <v>37</v>
      </c>
      <c r="C6" s="19" t="s">
        <v>37</v>
      </c>
      <c r="D6" s="19" t="s">
        <v>37</v>
      </c>
      <c r="E6" s="19" t="s">
        <v>43</v>
      </c>
      <c r="F6" s="19" t="s">
        <v>42</v>
      </c>
      <c r="G6" s="13" t="s">
        <v>44</v>
      </c>
      <c r="H6" s="20">
        <v>1</v>
      </c>
      <c r="I6" s="28" t="s">
        <v>41</v>
      </c>
      <c r="J6" s="19"/>
      <c r="K6" s="21">
        <v>53000</v>
      </c>
      <c r="L6" s="21">
        <v>52800</v>
      </c>
      <c r="M6" s="21">
        <v>54000</v>
      </c>
      <c r="N6" s="21"/>
      <c r="O6" s="21"/>
      <c r="P6" s="22"/>
      <c r="Q6" s="21"/>
      <c r="R6" s="23">
        <f>K6+L6+M6+N6+O6+P6</f>
        <v>159800</v>
      </c>
      <c r="S6" s="24">
        <v>2</v>
      </c>
      <c r="T6" s="24">
        <f>COUNT(K6:P6)</f>
        <v>3</v>
      </c>
      <c r="U6" s="25">
        <f>IF(ISERR(AVERAGE(K6:P6)),"",AVERAGE(K6:P6))</f>
        <v>53266.67</v>
      </c>
      <c r="V6" s="25">
        <f>IF(ISERR(STDEV(K6:P6)),"",STDEV(K6:P6))</f>
        <v>642.91</v>
      </c>
      <c r="W6" s="26">
        <f>IF(ISERR(V6/U6),"",V6/U6)</f>
        <v>1.2E-2</v>
      </c>
      <c r="X6" s="27">
        <f>MIN(Q6,U6)</f>
        <v>53266.67</v>
      </c>
      <c r="Y6" s="21">
        <f>X6*S6</f>
        <v>106533.34</v>
      </c>
      <c r="Z6" s="15"/>
      <c r="AA6" s="15"/>
    </row>
    <row r="7" spans="1:27" s="7" customFormat="1" ht="22.5" customHeight="1" x14ac:dyDescent="0.25">
      <c r="A7" s="56" t="s">
        <v>32</v>
      </c>
      <c r="B7" s="56"/>
      <c r="C7" s="56"/>
      <c r="D7" s="56"/>
      <c r="E7" s="56"/>
      <c r="F7" s="56"/>
      <c r="G7" s="56"/>
      <c r="H7" s="41" t="s">
        <v>39</v>
      </c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3"/>
      <c r="Y7" s="1">
        <f>SUM(Y6:Y6)</f>
        <v>106533.34</v>
      </c>
      <c r="Z7" s="15"/>
      <c r="AA7" s="15"/>
    </row>
    <row r="8" spans="1:27" s="7" customFormat="1" ht="22.5" customHeight="1" x14ac:dyDescent="0.25">
      <c r="A8" s="57"/>
      <c r="B8" s="57"/>
      <c r="C8" s="57"/>
      <c r="D8" s="57"/>
      <c r="E8" s="57"/>
      <c r="F8" s="57"/>
      <c r="G8" s="57"/>
      <c r="H8" s="41" t="s">
        <v>38</v>
      </c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3"/>
      <c r="Y8" s="1">
        <v>105600</v>
      </c>
      <c r="Z8" s="15"/>
      <c r="AA8" s="15"/>
    </row>
    <row r="9" spans="1:27" s="7" customFormat="1" ht="69" customHeight="1" x14ac:dyDescent="0.25">
      <c r="A9" s="57"/>
      <c r="B9" s="57"/>
      <c r="C9" s="57"/>
      <c r="D9" s="57"/>
      <c r="E9" s="57"/>
      <c r="F9" s="57"/>
      <c r="G9" s="57"/>
      <c r="J9" s="49" t="s">
        <v>19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15"/>
      <c r="AA9" s="15"/>
    </row>
    <row r="10" spans="1:27" s="7" customFormat="1" ht="32.25" customHeight="1" x14ac:dyDescent="0.25">
      <c r="A10" s="55" t="s">
        <v>33</v>
      </c>
      <c r="B10" s="55"/>
      <c r="C10" s="55"/>
      <c r="D10" s="55"/>
      <c r="E10" s="55"/>
      <c r="F10" s="55"/>
      <c r="G10" s="55"/>
      <c r="J10" s="44" t="s">
        <v>18</v>
      </c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15"/>
      <c r="AA10" s="15"/>
    </row>
    <row r="11" spans="1:27" ht="142.5" customHeight="1" x14ac:dyDescent="0.25">
      <c r="A11" s="55"/>
      <c r="B11" s="55"/>
      <c r="C11" s="55"/>
      <c r="D11" s="55"/>
      <c r="E11" s="55"/>
      <c r="F11" s="55"/>
      <c r="G11" s="55"/>
      <c r="J11" s="44" t="s">
        <v>24</v>
      </c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</row>
    <row r="13" spans="1:27" x14ac:dyDescent="0.25">
      <c r="B13" s="18"/>
    </row>
  </sheetData>
  <mergeCells count="31">
    <mergeCell ref="A10:G11"/>
    <mergeCell ref="A7:G9"/>
    <mergeCell ref="I5:J5"/>
    <mergeCell ref="H7:X7"/>
    <mergeCell ref="T3:T4"/>
    <mergeCell ref="F4:F5"/>
    <mergeCell ref="S3:S4"/>
    <mergeCell ref="H3:H4"/>
    <mergeCell ref="K3:O3"/>
    <mergeCell ref="D4:D5"/>
    <mergeCell ref="J11:Y11"/>
    <mergeCell ref="C4:C5"/>
    <mergeCell ref="A4:A5"/>
    <mergeCell ref="R3:R4"/>
    <mergeCell ref="Y3:Y4"/>
    <mergeCell ref="G3:G5"/>
    <mergeCell ref="H8:X8"/>
    <mergeCell ref="J10:Y10"/>
    <mergeCell ref="I3:J4"/>
    <mergeCell ref="J9:Y9"/>
    <mergeCell ref="U3:W3"/>
    <mergeCell ref="X3:X4"/>
    <mergeCell ref="A1:Y1"/>
    <mergeCell ref="A2:Y2"/>
    <mergeCell ref="P3:P4"/>
    <mergeCell ref="E4:E5"/>
    <mergeCell ref="A3:B3"/>
    <mergeCell ref="Q3:Q4"/>
    <mergeCell ref="C3:D3"/>
    <mergeCell ref="E3:F3"/>
    <mergeCell ref="B4:B5"/>
  </mergeCells>
  <printOptions horizontalCentered="1" verticalCentered="1"/>
  <pageMargins left="0.39370078740157483" right="0.39370078740157483" top="0.59055118110236227" bottom="0.59055118110236227" header="0" footer="0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Оксана</cp:lastModifiedBy>
  <cp:lastPrinted>2026-02-17T07:43:28Z</cp:lastPrinted>
  <dcterms:created xsi:type="dcterms:W3CDTF">2011-08-15T06:57:36Z</dcterms:created>
  <dcterms:modified xsi:type="dcterms:W3CDTF">2026-05-14T09:37:30Z</dcterms:modified>
</cp:coreProperties>
</file>