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trudnik\Desktop\В РАБОТЕ\ПЕЧАТЬ свидетельств\"/>
    </mc:Choice>
  </mc:AlternateContent>
  <xr:revisionPtr revIDLastSave="0" documentId="13_ncr:1_{EE82B222-9AC2-47AB-A9CA-3EC75EAC6E58}" xr6:coauthVersionLast="47" xr6:coauthVersionMax="47" xr10:uidLastSave="{00000000-0000-0000-0000-000000000000}"/>
  <bookViews>
    <workbookView xWindow="-120" yWindow="-120" windowWidth="29040" windowHeight="15840" tabRatio="722" xr2:uid="{00000000-000D-0000-FFFF-FFFF00000000}"/>
  </bookViews>
  <sheets>
    <sheet name="НМЦК " sheetId="17" r:id="rId1"/>
    <sheet name="Лист2" sheetId="35" r:id="rId2"/>
    <sheet name="Лист3" sheetId="36" r:id="rId3"/>
    <sheet name="Расчет" sheetId="21" state="hidden" r:id="rId4"/>
  </sheets>
  <externalReferences>
    <externalReference r:id="rId5"/>
  </externalReferences>
  <definedNames>
    <definedName name="_xlnm.Print_Area" localSheetId="0">'НМЦК '!$A$1:$S$23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3" i="17" l="1"/>
  <c r="R14" i="17" s="1"/>
  <c r="O13" i="17"/>
  <c r="L13" i="17"/>
  <c r="N13" i="17" s="1"/>
  <c r="P13" i="17" l="1"/>
  <c r="N19" i="17" l="1"/>
  <c r="H8" i="21"/>
  <c r="A8" i="21"/>
  <c r="G7" i="21"/>
  <c r="E7" i="21"/>
  <c r="C7" i="21"/>
  <c r="A7" i="21"/>
  <c r="G6" i="21"/>
  <c r="E6" i="21"/>
  <c r="C6" i="21"/>
  <c r="A6" i="21"/>
  <c r="G5" i="21"/>
  <c r="E5" i="21"/>
  <c r="C5" i="21"/>
  <c r="A5" i="21"/>
  <c r="H6" i="21" l="1"/>
  <c r="H7" i="21"/>
  <c r="H5" i="21"/>
</calcChain>
</file>

<file path=xl/sharedStrings.xml><?xml version="1.0" encoding="utf-8"?>
<sst xmlns="http://schemas.openxmlformats.org/spreadsheetml/2006/main" count="49" uniqueCount="45">
  <si>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</si>
  <si>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</si>
  <si>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</si>
  <si>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</si>
  <si>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</si>
  <si>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</si>
  <si>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</si>
  <si>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услуги</t>
  </si>
  <si>
    <t>ФВФ</t>
  </si>
  <si>
    <t xml:space="preserve"> Учреждения</t>
  </si>
  <si>
    <t>Директора</t>
  </si>
  <si>
    <t>Итого в год на 16 а/м</t>
  </si>
  <si>
    <t xml:space="preserve">Количесво </t>
  </si>
  <si>
    <t>в месяц на 1 а/м</t>
  </si>
  <si>
    <t>Итого в год на 8 а/м</t>
  </si>
  <si>
    <t>Итого в год на 6 а/м</t>
  </si>
  <si>
    <t>Итого в год на 1 а/м</t>
  </si>
  <si>
    <t xml:space="preserve">Начальная (максимальная) цена контракта </t>
  </si>
  <si>
    <t>ОБОСНОВАНИЕ НАЧАЛЬНОЙ (МАКСИМАЛЬНОЙ) ЦЕНЫ КОНТРАКТА (Н(М)ЦК)</t>
  </si>
  <si>
    <t>рублей</t>
  </si>
  <si>
    <t xml:space="preserve">Коэффициент вариации цены не превышает 33 %, т.о совокупность цен считается однородной </t>
  </si>
  <si>
    <t>Дата</t>
  </si>
  <si>
    <t>Единица измерения</t>
  </si>
  <si>
    <t>Кол-во</t>
  </si>
  <si>
    <t>КП №4              вх. № 2889 от 05.09.2023</t>
  </si>
  <si>
    <t>Расчет Н(М)ЦК произвел:</t>
  </si>
  <si>
    <t>2. Используемый метод определения начальной (максимальной) контракта: Метод сопоставимых рыночных цен (анализа рынка) в соответствии со ст. 22 Федерального закона от 05.04.2013 № 44-ФЗ. Расчёт выполнен на основании проведения сбора и анализа общедоступной ценовой информации, в том числе путём направления запросов о предоставлении информации по ценам на закупаемые товары, в соответствии с методическими рекомендациями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При расчёте корректирующие коэффициенты и индексы не применялись. Расчёт произведён с помощью стандартных функций табличного редактора EXCEL.
3. Заказчиком Санкт-Петербурга проведен мониторинг цены закупки и  направлен запрос о предоставлении ценовой информации 5-ти постащикам (подрядчикам, исполнителям), обладающим опытом постаки соответствующих товаров, информация о которых имеется в свободном доступе. Заказчиком получены ответы от трех поставщиков (подрядчиков, исполнителей) с ценовой информацией, на основании которых осуществлен расчет начальной (максимальной) цены контракта.</t>
  </si>
  <si>
    <t xml:space="preserve">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согласно математических правил (вниз/вверх) таких показателей.  При расчетах производится округление до двух десятых.                                                </t>
  </si>
  <si>
    <t>8=5+6+7</t>
  </si>
  <si>
    <t>9 = кол-во ответов ИЦИ</t>
  </si>
  <si>
    <t>Специалист по закупкам__________________________Гук Е.С.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</si>
  <si>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</si>
  <si>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превышать 33%)</t>
    </r>
  </si>
  <si>
    <t>10=             /9</t>
  </si>
  <si>
    <t>Наименьшее ценовое предложение</t>
  </si>
  <si>
    <t>14=4*13</t>
  </si>
  <si>
    <t>В результате проведенного расчета Н(М)ЦК контракта по наименьшему предложению составляет:</t>
  </si>
  <si>
    <t>Губаева О.В</t>
  </si>
  <si>
    <t>шт</t>
  </si>
  <si>
    <t>КП № 2              вх. № 85 от 19.03.2026</t>
  </si>
  <si>
    <t>КП № 1              вх. № 84 от 19.03.2026</t>
  </si>
  <si>
    <t>КП № 3              вх. № 83 от 19.03.2026</t>
  </si>
  <si>
    <t xml:space="preserve">* При определении Н(М)ЦК контракта Заказчиком применяется Приказ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рынка)). 
</t>
  </si>
  <si>
    <r>
      <t>1.Объект закупки: Изготовление вкладышей свидетельств об освоении дополнительной предпрофессиональной общеобразовательной программы в области  искусства по адресу: 196655, Санкт-Петербург, г. Колпино, ул. Тверская, д.37, строение 1 на 2026 год.</t>
    </r>
    <r>
      <rPr>
        <b/>
        <sz val="11"/>
        <color indexed="8"/>
        <rFont val="Times New Roman"/>
        <family val="1"/>
        <charset val="204"/>
      </rPr>
      <t xml:space="preserve">
</t>
    </r>
  </si>
  <si>
    <t>Изготовление вкладышей свидетельств об освоении дополнительной предпрофессиональной общеобразовательной программы в области  искусства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</si>
</sst>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Arial Cyr"/>
      <charset val="204"/>
    </font>
    <font>
      <b/>
      <i/>
      <sz val="7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</borders>
  <cellStyleXfs count="4">
    <xf numFmtId="0" fontId="0" fillId="0" borderId="0"/>
    <xf numFmtId="0" fontId="3" fillId="0" borderId="0"/>
    <xf numFmtId="0" fontId="12" fillId="0" borderId="0"/>
    <xf numFmtId="0" fontId="12" fillId="0" borderId="0"/>
  </cellStyleXfs>
  <cellXfs count="86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1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/>
    </xf>
    <xf numFmtId="4" fontId="5" fillId="2" borderId="0" xfId="0" applyNumberFormat="1" applyFont="1" applyFill="1" applyAlignment="1">
      <alignment horizontal="center"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4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14" fontId="1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5" fillId="0" borderId="0" xfId="0" applyFont="1"/>
    <xf numFmtId="4" fontId="13" fillId="2" borderId="7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4" fontId="13" fillId="2" borderId="7" xfId="0" applyNumberFormat="1" applyFont="1" applyFill="1" applyBorder="1" applyAlignment="1">
      <alignment vertical="center" wrapText="1"/>
    </xf>
    <xf numFmtId="0" fontId="13" fillId="0" borderId="12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4" fontId="13" fillId="0" borderId="7" xfId="0" applyNumberFormat="1" applyFont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21" fillId="0" borderId="12" xfId="1" applyFont="1" applyBorder="1" applyAlignment="1">
      <alignment horizontal="center" vertical="center" wrapText="1"/>
    </xf>
    <xf numFmtId="4" fontId="7" fillId="0" borderId="12" xfId="0" applyNumberFormat="1" applyFont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 wrapText="1"/>
    </xf>
    <xf numFmtId="10" fontId="7" fillId="0" borderId="12" xfId="0" applyNumberFormat="1" applyFont="1" applyBorder="1" applyAlignment="1">
      <alignment horizontal="center" vertical="center" wrapText="1"/>
    </xf>
    <xf numFmtId="4" fontId="7" fillId="2" borderId="1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top" wrapText="1"/>
    </xf>
    <xf numFmtId="4" fontId="7" fillId="4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19" fillId="0" borderId="12" xfId="0" applyNumberFormat="1" applyFont="1" applyBorder="1" applyAlignment="1">
      <alignment horizontal="center" vertical="center" wrapText="1"/>
    </xf>
    <xf numFmtId="4" fontId="19" fillId="0" borderId="8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top"/>
    </xf>
    <xf numFmtId="0" fontId="17" fillId="0" borderId="7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19" fillId="0" borderId="7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4" fontId="7" fillId="0" borderId="13" xfId="0" applyNumberFormat="1" applyFont="1" applyBorder="1" applyAlignment="1">
      <alignment horizontal="center" vertical="center" wrapText="1"/>
    </xf>
    <xf numFmtId="4" fontId="7" fillId="0" borderId="14" xfId="0" applyNumberFormat="1" applyFont="1" applyBorder="1" applyAlignment="1">
      <alignment horizontal="center" vertical="center" wrapText="1"/>
    </xf>
    <xf numFmtId="4" fontId="7" fillId="0" borderId="15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83993</xdr:colOff>
      <xdr:row>10</xdr:row>
      <xdr:rowOff>806162</xdr:rowOff>
    </xdr:from>
    <xdr:to>
      <xdr:col>15</xdr:col>
      <xdr:colOff>722168</xdr:colOff>
      <xdr:row>11</xdr:row>
      <xdr:rowOff>8326</xdr:rowOff>
    </xdr:to>
    <xdr:pic>
      <xdr:nvPicPr>
        <xdr:cNvPr id="189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F0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1948" y="3784889"/>
          <a:ext cx="638175" cy="319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209550</xdr:colOff>
      <xdr:row>10</xdr:row>
      <xdr:rowOff>114300</xdr:rowOff>
    </xdr:from>
    <xdr:to>
      <xdr:col>17</xdr:col>
      <xdr:colOff>895350</xdr:colOff>
      <xdr:row>10</xdr:row>
      <xdr:rowOff>466725</xdr:rowOff>
    </xdr:to>
    <xdr:pic>
      <xdr:nvPicPr>
        <xdr:cNvPr id="189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963275" y="39052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124690</xdr:colOff>
      <xdr:row>10</xdr:row>
      <xdr:rowOff>86591</xdr:rowOff>
    </xdr:from>
    <xdr:to>
      <xdr:col>11</xdr:col>
      <xdr:colOff>759689</xdr:colOff>
      <xdr:row>10</xdr:row>
      <xdr:rowOff>562840</xdr:rowOff>
    </xdr:to>
    <xdr:pic>
      <xdr:nvPicPr>
        <xdr:cNvPr id="189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4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80463" y="2753591"/>
          <a:ext cx="634999" cy="476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34636</xdr:colOff>
      <xdr:row>10</xdr:row>
      <xdr:rowOff>626918</xdr:rowOff>
    </xdr:from>
    <xdr:to>
      <xdr:col>14</xdr:col>
      <xdr:colOff>823479</xdr:colOff>
      <xdr:row>10</xdr:row>
      <xdr:rowOff>1065068</xdr:rowOff>
    </xdr:to>
    <xdr:pic>
      <xdr:nvPicPr>
        <xdr:cNvPr id="1893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8022" y="3605645"/>
          <a:ext cx="788843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326448</xdr:colOff>
      <xdr:row>10</xdr:row>
      <xdr:rowOff>1114425</xdr:rowOff>
    </xdr:from>
    <xdr:to>
      <xdr:col>13</xdr:col>
      <xdr:colOff>593148</xdr:colOff>
      <xdr:row>11</xdr:row>
      <xdr:rowOff>149802</xdr:rowOff>
    </xdr:to>
    <xdr:pic>
      <xdr:nvPicPr>
        <xdr:cNvPr id="1893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7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595880" y="4093152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122959</xdr:colOff>
      <xdr:row>10</xdr:row>
      <xdr:rowOff>122959</xdr:rowOff>
    </xdr:from>
    <xdr:to>
      <xdr:col>17</xdr:col>
      <xdr:colOff>1125681</xdr:colOff>
      <xdr:row>10</xdr:row>
      <xdr:rowOff>684068</xdr:rowOff>
    </xdr:to>
    <xdr:pic>
      <xdr:nvPicPr>
        <xdr:cNvPr id="1893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461914" y="2789959"/>
          <a:ext cx="1002722" cy="561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389659</xdr:colOff>
      <xdr:row>9</xdr:row>
      <xdr:rowOff>99580</xdr:rowOff>
    </xdr:from>
    <xdr:to>
      <xdr:col>17</xdr:col>
      <xdr:colOff>846859</xdr:colOff>
      <xdr:row>9</xdr:row>
      <xdr:rowOff>356755</xdr:rowOff>
    </xdr:to>
    <xdr:pic>
      <xdr:nvPicPr>
        <xdr:cNvPr id="189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9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00954" y="257608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89;&#1077;&#1088;&#1074;&#1077;&#1088;\Users\a.petrenko\AppData\Local\Microsoft\Windows\INetCache\Content.Outlook\68A4QGAZ\&#1053;&#1052;&#1062;&#1050;%202018%20&#1084;&#1077;&#1076;&#1086;&#1089;&#1084;&#1086;&#1090;&#10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НМЦК"/>
      <sheetName val="Расчет"/>
    </sheetNames>
    <sheetDataSet>
      <sheetData sheetId="0">
        <row r="14">
          <cell r="B14" t="str">
            <v>оказание услуг по проведению предрейсовых медосмотров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3"/>
  <sheetViews>
    <sheetView tabSelected="1" view="pageBreakPreview" topLeftCell="A7" zoomScale="130" zoomScaleNormal="130" zoomScaleSheetLayoutView="130" workbookViewId="0">
      <selection activeCell="B13" sqref="B13"/>
    </sheetView>
  </sheetViews>
  <sheetFormatPr defaultRowHeight="15" x14ac:dyDescent="0.25"/>
  <cols>
    <col min="1" max="1" width="3.5703125" style="8" customWidth="1"/>
    <col min="2" max="2" width="46" style="8" customWidth="1"/>
    <col min="3" max="3" width="8.85546875" style="8" customWidth="1"/>
    <col min="4" max="4" width="8.140625" style="8" customWidth="1"/>
    <col min="5" max="5" width="10.85546875" style="8" customWidth="1"/>
    <col min="6" max="6" width="10.42578125" style="8" customWidth="1"/>
    <col min="7" max="7" width="7.5703125" style="8" customWidth="1"/>
    <col min="8" max="8" width="4.28515625" style="8" customWidth="1"/>
    <col min="9" max="9" width="10.42578125" style="8" hidden="1" customWidth="1"/>
    <col min="10" max="10" width="10" style="8" hidden="1" customWidth="1"/>
    <col min="11" max="11" width="11.85546875" style="8" hidden="1" customWidth="1"/>
    <col min="12" max="12" width="12.28515625" style="8" customWidth="1"/>
    <col min="13" max="13" width="12" style="8" customWidth="1"/>
    <col min="14" max="14" width="12.140625" style="8" customWidth="1"/>
    <col min="15" max="15" width="13.140625" style="8" customWidth="1"/>
    <col min="16" max="17" width="11.28515625" style="8" customWidth="1"/>
    <col min="18" max="18" width="21.28515625" style="8" customWidth="1"/>
    <col min="19" max="19" width="2.85546875" style="8" customWidth="1"/>
    <col min="20" max="20" width="1.85546875" style="8" customWidth="1"/>
    <col min="21" max="16384" width="9.140625" style="8"/>
  </cols>
  <sheetData>
    <row r="1" spans="1:20" ht="15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"/>
      <c r="T1" s="5"/>
    </row>
    <row r="2" spans="1:20" ht="16.5" customHeight="1" x14ac:dyDescent="0.25">
      <c r="A2" s="53" t="s">
        <v>18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"/>
      <c r="T2" s="5"/>
    </row>
    <row r="3" spans="1:20" ht="31.5" customHeight="1" x14ac:dyDescent="0.25">
      <c r="A3" s="54" t="s">
        <v>43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7"/>
      <c r="T3" s="7"/>
    </row>
    <row r="4" spans="1:20" ht="21" customHeight="1" x14ac:dyDescent="0.25">
      <c r="A4" s="52" t="s">
        <v>26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6"/>
      <c r="T4" s="6"/>
    </row>
    <row r="5" spans="1:20" ht="21" customHeight="1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6"/>
      <c r="T5" s="6"/>
    </row>
    <row r="6" spans="1:20" ht="21" customHeight="1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6"/>
      <c r="T6" s="6"/>
    </row>
    <row r="7" spans="1:20" ht="21" customHeight="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6"/>
      <c r="T7" s="6"/>
    </row>
    <row r="8" spans="1:20" ht="23.25" customHeight="1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6"/>
      <c r="T8" s="6"/>
    </row>
    <row r="9" spans="1:20" ht="9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4" customFormat="1" ht="39.75" customHeight="1" x14ac:dyDescent="0.25">
      <c r="A10" s="62" t="s">
        <v>0</v>
      </c>
      <c r="B10" s="63" t="s">
        <v>3</v>
      </c>
      <c r="C10" s="65" t="s">
        <v>22</v>
      </c>
      <c r="D10" s="65" t="s">
        <v>23</v>
      </c>
      <c r="E10" s="65" t="s">
        <v>6</v>
      </c>
      <c r="F10" s="65"/>
      <c r="G10" s="65"/>
      <c r="H10" s="65"/>
      <c r="I10" s="65"/>
      <c r="J10" s="65"/>
      <c r="K10" s="65"/>
      <c r="L10" s="65"/>
      <c r="M10" s="63" t="s">
        <v>31</v>
      </c>
      <c r="N10" s="68" t="s">
        <v>2</v>
      </c>
      <c r="O10" s="68"/>
      <c r="P10" s="68"/>
      <c r="Q10" s="59" t="s">
        <v>34</v>
      </c>
      <c r="R10" s="26" t="s">
        <v>5</v>
      </c>
    </row>
    <row r="11" spans="1:20" s="4" customFormat="1" ht="87.75" customHeight="1" x14ac:dyDescent="0.25">
      <c r="A11" s="62"/>
      <c r="B11" s="63"/>
      <c r="C11" s="65"/>
      <c r="D11" s="65"/>
      <c r="E11" s="27" t="s">
        <v>40</v>
      </c>
      <c r="F11" s="48" t="s">
        <v>39</v>
      </c>
      <c r="G11" s="71" t="s">
        <v>41</v>
      </c>
      <c r="H11" s="72"/>
      <c r="I11" s="72"/>
      <c r="J11" s="73"/>
      <c r="K11" s="27" t="s">
        <v>24</v>
      </c>
      <c r="L11" s="28"/>
      <c r="M11" s="63"/>
      <c r="N11" s="32" t="s">
        <v>4</v>
      </c>
      <c r="O11" s="30" t="s">
        <v>1</v>
      </c>
      <c r="P11" s="31" t="s">
        <v>32</v>
      </c>
      <c r="Q11" s="60"/>
      <c r="R11" s="29"/>
    </row>
    <row r="12" spans="1:20" ht="22.5" x14ac:dyDescent="0.25">
      <c r="A12" s="33">
        <v>1</v>
      </c>
      <c r="B12" s="33">
        <v>2</v>
      </c>
      <c r="C12" s="33">
        <v>3</v>
      </c>
      <c r="D12" s="34">
        <v>4</v>
      </c>
      <c r="E12" s="34">
        <v>5</v>
      </c>
      <c r="F12" s="49">
        <v>6</v>
      </c>
      <c r="G12" s="56">
        <v>7</v>
      </c>
      <c r="H12" s="57"/>
      <c r="I12" s="57"/>
      <c r="J12" s="58"/>
      <c r="K12" s="34"/>
      <c r="L12" s="34" t="s">
        <v>28</v>
      </c>
      <c r="M12" s="33" t="s">
        <v>29</v>
      </c>
      <c r="N12" s="35" t="s">
        <v>33</v>
      </c>
      <c r="O12" s="36">
        <v>11</v>
      </c>
      <c r="P12" s="37">
        <v>12</v>
      </c>
      <c r="Q12" s="37">
        <v>13</v>
      </c>
      <c r="R12" s="38" t="s">
        <v>35</v>
      </c>
    </row>
    <row r="13" spans="1:20" ht="61.5" customHeight="1" x14ac:dyDescent="0.25">
      <c r="A13" s="39">
        <v>1</v>
      </c>
      <c r="B13" s="40" t="s">
        <v>44</v>
      </c>
      <c r="C13" s="41" t="s">
        <v>38</v>
      </c>
      <c r="D13" s="41">
        <v>125</v>
      </c>
      <c r="E13" s="42">
        <v>65</v>
      </c>
      <c r="F13" s="50">
        <v>60</v>
      </c>
      <c r="G13" s="74">
        <v>68</v>
      </c>
      <c r="H13" s="75"/>
      <c r="I13" s="75"/>
      <c r="J13" s="76"/>
      <c r="K13" s="42"/>
      <c r="L13" s="42">
        <f>E13+F13+G13</f>
        <v>193</v>
      </c>
      <c r="M13" s="39">
        <v>3</v>
      </c>
      <c r="N13" s="42">
        <f>L13/M13</f>
        <v>64.33</v>
      </c>
      <c r="O13" s="43">
        <f>STDEV(E13:K13)</f>
        <v>4.04</v>
      </c>
      <c r="P13" s="44">
        <f>O13/N13</f>
        <v>6.2799999999999995E-2</v>
      </c>
      <c r="Q13" s="45">
        <v>60</v>
      </c>
      <c r="R13" s="45">
        <f>D13*Q13</f>
        <v>7500</v>
      </c>
    </row>
    <row r="14" spans="1:20" ht="19.5" customHeight="1" x14ac:dyDescent="0.25">
      <c r="A14" s="66" t="s">
        <v>17</v>
      </c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46"/>
      <c r="R14" s="47">
        <f>SUM(R13:R13)</f>
        <v>7500</v>
      </c>
    </row>
    <row r="15" spans="1:20" ht="13.5" customHeight="1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9"/>
    </row>
    <row r="16" spans="1:20" customFormat="1" ht="42" customHeight="1" x14ac:dyDescent="0.25">
      <c r="A16" s="70" t="s">
        <v>42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</row>
    <row r="17" spans="1:19" customFormat="1" ht="57" customHeight="1" x14ac:dyDescent="0.25">
      <c r="A17" s="69" t="s">
        <v>27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25"/>
    </row>
    <row r="18" spans="1:19" ht="8.25" customHeight="1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1"/>
      <c r="N18" s="21"/>
      <c r="O18" s="21"/>
      <c r="P18" s="21"/>
      <c r="Q18" s="21"/>
      <c r="R18" s="21"/>
    </row>
    <row r="19" spans="1:19" ht="15" customHeight="1" x14ac:dyDescent="0.25">
      <c r="A19" s="67" t="s">
        <v>36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4">
        <f>R14</f>
        <v>7500</v>
      </c>
      <c r="O19" s="64"/>
      <c r="P19" s="10" t="s">
        <v>19</v>
      </c>
      <c r="Q19" s="10"/>
      <c r="R19" s="10"/>
      <c r="S19" s="10"/>
    </row>
    <row r="20" spans="1:19" ht="15" customHeight="1" x14ac:dyDescent="0.25">
      <c r="A20" s="67" t="s">
        <v>20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24"/>
      <c r="O20" s="24"/>
      <c r="P20" s="24"/>
      <c r="Q20" s="24"/>
      <c r="R20" s="24"/>
      <c r="S20" s="24"/>
    </row>
    <row r="21" spans="1:19" x14ac:dyDescent="0.25">
      <c r="A21" s="11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x14ac:dyDescent="0.25">
      <c r="A22" s="10" t="s">
        <v>25</v>
      </c>
      <c r="B22" s="12"/>
      <c r="C22" s="12"/>
      <c r="D22" s="12"/>
      <c r="E22" s="13" t="s">
        <v>30</v>
      </c>
      <c r="F22" s="13"/>
      <c r="G22" s="13"/>
      <c r="H22" s="13"/>
      <c r="I22" s="13"/>
      <c r="J22" s="13"/>
      <c r="K22" s="13"/>
      <c r="L22" s="13"/>
      <c r="M22" s="13" t="s">
        <v>37</v>
      </c>
      <c r="N22" s="13"/>
      <c r="O22" s="14"/>
      <c r="P22" s="13"/>
      <c r="Q22" s="13"/>
      <c r="R22" s="13"/>
      <c r="S22" s="13"/>
    </row>
    <row r="23" spans="1:19" x14ac:dyDescent="0.25">
      <c r="A23" s="10" t="s">
        <v>21</v>
      </c>
      <c r="E23" s="61">
        <v>46140</v>
      </c>
      <c r="F23" s="61"/>
      <c r="G23" s="61"/>
      <c r="H23" s="61"/>
      <c r="I23" s="61"/>
      <c r="J23" s="61"/>
      <c r="K23" s="22"/>
      <c r="L23" s="15"/>
      <c r="M23" s="16"/>
      <c r="N23" s="16"/>
      <c r="O23" s="17"/>
      <c r="P23" s="18"/>
      <c r="Q23" s="18"/>
      <c r="R23" s="18"/>
      <c r="S23" s="19"/>
    </row>
  </sheetData>
  <mergeCells count="22">
    <mergeCell ref="E23:J23"/>
    <mergeCell ref="A10:A11"/>
    <mergeCell ref="B10:B11"/>
    <mergeCell ref="N19:O19"/>
    <mergeCell ref="E10:L10"/>
    <mergeCell ref="A14:P14"/>
    <mergeCell ref="A19:M19"/>
    <mergeCell ref="A20:M20"/>
    <mergeCell ref="M10:M11"/>
    <mergeCell ref="N10:P10"/>
    <mergeCell ref="C10:C11"/>
    <mergeCell ref="D10:D11"/>
    <mergeCell ref="A17:R17"/>
    <mergeCell ref="A16:S16"/>
    <mergeCell ref="G11:J11"/>
    <mergeCell ref="G13:J13"/>
    <mergeCell ref="A1:R1"/>
    <mergeCell ref="A4:R8"/>
    <mergeCell ref="A2:R2"/>
    <mergeCell ref="A3:R3"/>
    <mergeCell ref="G12:J12"/>
    <mergeCell ref="Q10:Q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>
      <selection activeCell="B27" sqref="B27"/>
    </sheetView>
  </sheetViews>
  <sheetFormatPr defaultRowHeight="15" x14ac:dyDescent="0.25"/>
  <cols>
    <col min="1" max="1" width="35.5703125" customWidth="1"/>
    <col min="2" max="7" width="9.140625" customWidth="1"/>
    <col min="8" max="8" width="12.42578125" customWidth="1"/>
  </cols>
  <sheetData>
    <row r="1" spans="1:8" x14ac:dyDescent="0.25">
      <c r="A1" s="77" t="s">
        <v>7</v>
      </c>
      <c r="B1" s="80" t="s">
        <v>8</v>
      </c>
      <c r="C1" s="81"/>
      <c r="D1" s="80" t="s">
        <v>9</v>
      </c>
      <c r="E1" s="81"/>
      <c r="F1" s="80" t="s">
        <v>10</v>
      </c>
      <c r="G1" s="81"/>
      <c r="H1" s="82" t="s">
        <v>11</v>
      </c>
    </row>
    <row r="2" spans="1:8" x14ac:dyDescent="0.25">
      <c r="A2" s="78"/>
      <c r="B2" s="80">
        <v>8</v>
      </c>
      <c r="C2" s="81"/>
      <c r="D2" s="80">
        <v>7</v>
      </c>
      <c r="E2" s="81"/>
      <c r="F2" s="80">
        <v>1</v>
      </c>
      <c r="G2" s="81"/>
      <c r="H2" s="83"/>
    </row>
    <row r="3" spans="1:8" x14ac:dyDescent="0.25">
      <c r="A3" s="78"/>
      <c r="B3" s="85" t="s">
        <v>12</v>
      </c>
      <c r="C3" s="85"/>
      <c r="D3" s="85" t="s">
        <v>12</v>
      </c>
      <c r="E3" s="85"/>
      <c r="F3" s="85" t="s">
        <v>12</v>
      </c>
      <c r="G3" s="85"/>
      <c r="H3" s="83"/>
    </row>
    <row r="4" spans="1:8" ht="45" x14ac:dyDescent="0.25">
      <c r="A4" s="79"/>
      <c r="B4" s="1" t="s">
        <v>13</v>
      </c>
      <c r="C4" s="1" t="s">
        <v>14</v>
      </c>
      <c r="D4" s="1" t="s">
        <v>13</v>
      </c>
      <c r="E4" s="1" t="s">
        <v>15</v>
      </c>
      <c r="F4" s="1" t="s">
        <v>13</v>
      </c>
      <c r="G4" s="1" t="s">
        <v>16</v>
      </c>
      <c r="H4" s="84"/>
    </row>
    <row r="5" spans="1:8" ht="22.5" x14ac:dyDescent="0.25">
      <c r="A5" s="2" t="str">
        <f>[1]НМЦК!B14</f>
        <v>оказание услуг по проведению предрейсовых медосмотров</v>
      </c>
      <c r="B5" s="3">
        <v>4</v>
      </c>
      <c r="C5" s="3">
        <f>ROUND(B5*B$2*12,0)</f>
        <v>384</v>
      </c>
      <c r="D5" s="3">
        <v>4</v>
      </c>
      <c r="E5" s="3">
        <f>ROUND(D5*D$2*12,0)</f>
        <v>336</v>
      </c>
      <c r="F5" s="3">
        <v>8</v>
      </c>
      <c r="G5" s="3">
        <f>ROUND(F5*F$2*12,0)</f>
        <v>96</v>
      </c>
      <c r="H5" s="3">
        <f>C5+E5+G5</f>
        <v>816</v>
      </c>
    </row>
    <row r="6" spans="1:8" x14ac:dyDescent="0.25">
      <c r="A6" s="2" t="e">
        <f>[1]НМЦК!#REF!</f>
        <v>#REF!</v>
      </c>
      <c r="B6" s="3">
        <v>1</v>
      </c>
      <c r="C6" s="3">
        <f>ROUND(B6*B$2*12,0)</f>
        <v>96</v>
      </c>
      <c r="D6" s="3">
        <v>1</v>
      </c>
      <c r="E6" s="3">
        <f>ROUND(D6*D$2*12,0)</f>
        <v>84</v>
      </c>
      <c r="F6" s="3">
        <v>2</v>
      </c>
      <c r="G6" s="3">
        <f>ROUND(F6*F$2*12,0)</f>
        <v>24</v>
      </c>
      <c r="H6" s="3">
        <f>C6+E6+G6</f>
        <v>204</v>
      </c>
    </row>
    <row r="7" spans="1:8" x14ac:dyDescent="0.25">
      <c r="A7" s="2" t="e">
        <f>[1]НМЦК!#REF!</f>
        <v>#REF!</v>
      </c>
      <c r="B7" s="3">
        <v>0.5</v>
      </c>
      <c r="C7" s="3">
        <f>ROUND(B7*B$2*12,0)</f>
        <v>48</v>
      </c>
      <c r="D7" s="3">
        <v>1</v>
      </c>
      <c r="E7" s="3">
        <f>ROUND(D7*D$2*12,0)</f>
        <v>84</v>
      </c>
      <c r="F7" s="3">
        <v>2</v>
      </c>
      <c r="G7" s="3">
        <f>ROUND(F7*F$2*12,0)</f>
        <v>24</v>
      </c>
      <c r="H7" s="3">
        <f>C7+E7+G7</f>
        <v>156</v>
      </c>
    </row>
    <row r="8" spans="1:8" x14ac:dyDescent="0.25">
      <c r="A8" s="2" t="e">
        <f>[1]НМЦК!#REF!</f>
        <v>#REF!</v>
      </c>
      <c r="B8" s="3"/>
      <c r="C8" s="3">
        <v>8</v>
      </c>
      <c r="D8" s="3"/>
      <c r="E8" s="3">
        <v>6</v>
      </c>
      <c r="F8" s="3"/>
      <c r="G8" s="3">
        <v>2</v>
      </c>
      <c r="H8" s="3">
        <f>C8+E8+G8</f>
        <v>16</v>
      </c>
    </row>
  </sheetData>
  <mergeCells count="11">
    <mergeCell ref="A1:A4"/>
    <mergeCell ref="B1:C1"/>
    <mergeCell ref="D1:E1"/>
    <mergeCell ref="F1:G1"/>
    <mergeCell ref="H1:H4"/>
    <mergeCell ref="B2:C2"/>
    <mergeCell ref="D2:E2"/>
    <mergeCell ref="F2:G2"/>
    <mergeCell ref="B3:C3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НМЦК </vt:lpstr>
      <vt:lpstr>Лист2</vt:lpstr>
      <vt:lpstr>Лист3</vt:lpstr>
      <vt:lpstr>Расчет</vt:lpstr>
      <vt:lpstr>'НМЦК 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Sotrudnik</cp:lastModifiedBy>
  <cp:lastPrinted>2026-03-20T13:42:45Z</cp:lastPrinted>
  <dcterms:created xsi:type="dcterms:W3CDTF">2011-08-15T06:57:36Z</dcterms:created>
  <dcterms:modified xsi:type="dcterms:W3CDTF">2026-04-29T14:25:06Z</dcterms:modified>
</cp:coreProperties>
</file>