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/>
  </bookViews>
  <sheets>
    <sheet name="Лист1" sheetId="9" r:id="rId1"/>
  </sheets>
  <definedNames>
    <definedName name="_xlnm._FilterDatabase" localSheetId="0" hidden="1">Лист1!$C$1:$C$47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9" i="9" l="1"/>
  <c r="M10" i="9"/>
  <c r="M11" i="9"/>
  <c r="M8" i="9"/>
  <c r="N9" i="9"/>
  <c r="N10" i="9"/>
  <c r="N11" i="9"/>
  <c r="J9" i="9"/>
  <c r="K9" i="9"/>
  <c r="J10" i="9"/>
  <c r="K10" i="9"/>
  <c r="J11" i="9"/>
  <c r="K11" i="9"/>
  <c r="L11" i="9" l="1"/>
  <c r="L10" i="9"/>
  <c r="L9" i="9"/>
  <c r="K8" i="9" l="1"/>
  <c r="J8" i="9"/>
  <c r="N8" i="9" s="1"/>
  <c r="N12" i="9" s="1"/>
  <c r="L8" i="9" l="1"/>
  <c r="J13" i="9"/>
</calcChain>
</file>

<file path=xl/sharedStrings.xml><?xml version="1.0" encoding="utf-8"?>
<sst xmlns="http://schemas.openxmlformats.org/spreadsheetml/2006/main" count="32" uniqueCount="29">
  <si>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</si>
  <si>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</si>
  <si>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</si>
  <si>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</si>
  <si>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</si>
  <si>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</si>
  <si>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Метод сопоставимых рыночных цен (анализ рынка)</t>
  </si>
  <si>
    <t xml:space="preserve">рублей </t>
  </si>
  <si>
    <t>Начальная (максимальня) цена контракта,  (руб.)</t>
  </si>
  <si>
    <t>Наименование объекта закупки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</si>
  <si>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</si>
  <si>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Ценовая информация (руб.)</t>
  </si>
  <si>
    <t>В результате проведенного расчета и исходя из имеющегося у заказчика объема финансового обеспечения для осуществления данной закупки Н(М)ЦК составила:</t>
  </si>
  <si>
    <r>
      <t xml:space="preserve">Средняя арифметическая цена за единицу  (руб.)    </t>
    </r>
    <r>
      <rPr>
        <b/>
        <i/>
        <sz val="10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</si>
  <si>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</si>
  <si>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Определение цены Контракта</t>
  </si>
  <si>
    <t>Используемый метод определения</t>
  </si>
  <si>
    <t>Расчет ЦКЕП*</t>
  </si>
  <si>
    <t>Минимальная цена за единицу изм.  (руб.)</t>
  </si>
  <si>
    <t>Оказание образовательных услуг по повышению квалификации работников: Лифтер-оператор по обслуживанию лифтов. Требования безопасности при обслуживании лифтов. Подготовка к периодической проверке знаний</t>
  </si>
  <si>
    <t>Оказание образовательных услуг по повышению квалификации работников: Безопасная эксплуатация электроустановок. Нормы и  правила работы в электроустановках потребителей электрической энергии». IV группы по электробезопасности - со сдачей экзамена в ТАК СЗУ Ростехнадзора</t>
  </si>
  <si>
    <t>Оказание образовательных услуг по повышению квалификации работников: Безопасная эксплуатация электроустановок. Нормы  и  правила работы в электроустановках потребителей электрической энергии». II группа по электробезопасности: первичное обучение/подтверждение – со сдачей экзамена в ТАК СЗУ Ростехнадзора</t>
  </si>
  <si>
    <t>Оказание образовательных услуг по повышению квалификации работников: Нормы и правила безопасной эксплуатации тепловых энергоустановок. Безопасная эксплуатация тепловых энергоустановок - со сдачей экзамена в ТАК СЗУ Ростехнадзора</t>
  </si>
  <si>
    <t>шт.</t>
  </si>
  <si>
    <t>Ценовое предложение № 1 от 20.03.2026 г. №489/01</t>
  </si>
  <si>
    <t>Ценовое предложение № 2 от  20.03.2026 г. №488/01</t>
  </si>
  <si>
    <t>Ценовое предложение № 3 от  24.03.2026 г. №528/01</t>
  </si>
  <si>
    <t>Ценовое предложение № 4 от 24.03.2026 г. №531/01</t>
  </si>
  <si>
    <t>Ценовое предложение № 5 от 23.03.2026 г. №510/01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</si>
</sst>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5" fillId="0" borderId="0" xfId="0" applyNumberFormat="1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hidden="1"/>
    </xf>
    <xf numFmtId="0" fontId="3" fillId="0" borderId="0" xfId="0" applyFont="1" applyBorder="1" applyProtection="1">
      <protection locked="0"/>
    </xf>
    <xf numFmtId="4" fontId="3" fillId="0" borderId="0" xfId="0" applyNumberFormat="1" applyFont="1" applyProtection="1">
      <protection locked="0"/>
    </xf>
    <xf numFmtId="1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Protection="1">
      <protection locked="0"/>
    </xf>
    <xf numFmtId="1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1" fontId="7" fillId="0" borderId="1" xfId="0" applyNumberFormat="1" applyFont="1" applyBorder="1" applyAlignment="1" applyProtection="1">
      <alignment horizontal="center" vertical="center" wrapText="1"/>
      <protection locked="0"/>
    </xf>
    <xf numFmtId="1" fontId="7" fillId="0" borderId="2" xfId="0" applyNumberFormat="1" applyFont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vertical="center"/>
      <protection locked="0"/>
    </xf>
    <xf numFmtId="2" fontId="7" fillId="0" borderId="0" xfId="0" applyNumberFormat="1" applyFont="1" applyBorder="1" applyAlignment="1" applyProtection="1">
      <alignment vertical="center"/>
      <protection locked="0"/>
    </xf>
    <xf numFmtId="1" fontId="7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justifyLastLine="1"/>
      <protection hidden="1"/>
    </xf>
    <xf numFmtId="0" fontId="3" fillId="0" borderId="0" xfId="0" applyFont="1" applyFill="1" applyProtection="1">
      <protection locked="0"/>
    </xf>
    <xf numFmtId="4" fontId="12" fillId="0" borderId="0" xfId="0" applyNumberFormat="1" applyFont="1" applyFill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7" fillId="2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wrapText="1"/>
      <protection locked="0"/>
    </xf>
    <xf numFmtId="2" fontId="2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8" xfId="0" applyFont="1" applyBorder="1" applyAlignment="1" applyProtection="1">
      <alignment horizontal="right" vertical="center"/>
      <protection locked="0"/>
    </xf>
    <xf numFmtId="0" fontId="8" fillId="0" borderId="9" xfId="0" applyFont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 justifyLastLine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5</xdr:row>
      <xdr:rowOff>952500</xdr:rowOff>
    </xdr:from>
    <xdr:to>
      <xdr:col>12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923925</xdr:rowOff>
    </xdr:from>
    <xdr:to>
      <xdr:col>10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tabSelected="1" zoomScaleNormal="100" workbookViewId="0">
      <selection activeCell="H6" sqref="H6:I6"/>
    </sheetView>
  </sheetViews>
  <sheetFormatPr defaultRowHeight="15" x14ac:dyDescent="0.25"/>
  <cols>
    <col min="1" max="1" width="3.85546875" style="1" customWidth="1"/>
    <col min="2" max="2" width="30.7109375" style="6" customWidth="1"/>
    <col min="3" max="3" width="8.28515625" style="1" customWidth="1"/>
    <col min="4" max="4" width="9.7109375" style="1" customWidth="1"/>
    <col min="5" max="5" width="13.42578125" style="1" customWidth="1"/>
    <col min="6" max="6" width="12.85546875" style="1" customWidth="1"/>
    <col min="7" max="7" width="13.28515625" style="1" customWidth="1"/>
    <col min="8" max="8" width="13.42578125" style="1" customWidth="1"/>
    <col min="9" max="9" width="13" style="1" customWidth="1"/>
    <col min="10" max="10" width="16.5703125" style="9" customWidth="1"/>
    <col min="11" max="11" width="16.28515625" style="1" customWidth="1"/>
    <col min="12" max="12" width="14.85546875" style="1" customWidth="1"/>
    <col min="13" max="13" width="9.28515625" style="1" customWidth="1"/>
    <col min="14" max="14" width="15.85546875" style="8" customWidth="1"/>
    <col min="15" max="16384" width="9.140625" style="1"/>
  </cols>
  <sheetData>
    <row r="1" spans="1:14" ht="21" customHeight="1" x14ac:dyDescent="0.25">
      <c r="A1" s="48" t="s">
        <v>15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x14ac:dyDescent="0.25">
      <c r="A2" s="13"/>
      <c r="B2" s="14"/>
      <c r="C2" s="13"/>
      <c r="D2" s="13"/>
      <c r="E2" s="13"/>
      <c r="F2" s="13"/>
      <c r="G2" s="13"/>
      <c r="H2" s="13"/>
      <c r="I2" s="13"/>
      <c r="J2" s="15"/>
      <c r="K2" s="13"/>
      <c r="L2" s="13"/>
      <c r="M2" s="13"/>
      <c r="N2" s="13"/>
    </row>
    <row r="3" spans="1:14" ht="24" customHeight="1" x14ac:dyDescent="0.25">
      <c r="A3" s="49" t="s">
        <v>16</v>
      </c>
      <c r="B3" s="50"/>
      <c r="C3" s="51" t="s">
        <v>6</v>
      </c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x14ac:dyDescent="0.25">
      <c r="A4" s="52" t="s">
        <v>17</v>
      </c>
      <c r="B4" s="53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40.5" customHeight="1" x14ac:dyDescent="0.25">
      <c r="A5" s="44" t="s">
        <v>1</v>
      </c>
      <c r="B5" s="45" t="s">
        <v>9</v>
      </c>
      <c r="C5" s="46" t="s">
        <v>2</v>
      </c>
      <c r="D5" s="46" t="s">
        <v>0</v>
      </c>
      <c r="E5" s="42" t="s">
        <v>11</v>
      </c>
      <c r="F5" s="42"/>
      <c r="G5" s="42"/>
      <c r="H5" s="42"/>
      <c r="I5" s="42"/>
      <c r="J5" s="36" t="s">
        <v>3</v>
      </c>
      <c r="K5" s="36"/>
      <c r="L5" s="36"/>
      <c r="M5" s="42" t="s">
        <v>18</v>
      </c>
      <c r="N5" s="37" t="s">
        <v>8</v>
      </c>
    </row>
    <row r="6" spans="1:14" ht="110.25" customHeight="1" x14ac:dyDescent="0.25">
      <c r="A6" s="45"/>
      <c r="B6" s="44"/>
      <c r="C6" s="46"/>
      <c r="D6" s="46"/>
      <c r="E6" s="32" t="s">
        <v>24</v>
      </c>
      <c r="F6" s="32" t="s">
        <v>25</v>
      </c>
      <c r="G6" s="32" t="s">
        <v>26</v>
      </c>
      <c r="H6" s="32" t="s">
        <v>27</v>
      </c>
      <c r="I6" s="32" t="s">
        <v>28</v>
      </c>
      <c r="J6" s="19" t="s">
        <v>13</v>
      </c>
      <c r="K6" s="20" t="s">
        <v>4</v>
      </c>
      <c r="L6" s="20" t="s">
        <v>14</v>
      </c>
      <c r="M6" s="43"/>
      <c r="N6" s="38"/>
    </row>
    <row r="7" spans="1:14" s="16" customFormat="1" ht="18.75" customHeight="1" x14ac:dyDescent="0.25">
      <c r="A7" s="10">
        <v>1</v>
      </c>
      <c r="B7" s="11">
        <v>2</v>
      </c>
      <c r="C7" s="27">
        <v>3</v>
      </c>
      <c r="D7" s="17">
        <v>4</v>
      </c>
      <c r="E7" s="17">
        <v>5</v>
      </c>
      <c r="F7" s="17">
        <v>6</v>
      </c>
      <c r="G7" s="17">
        <v>7</v>
      </c>
      <c r="H7" s="17">
        <v>8</v>
      </c>
      <c r="I7" s="17">
        <v>9</v>
      </c>
      <c r="J7" s="12">
        <v>10</v>
      </c>
      <c r="K7" s="12">
        <v>11</v>
      </c>
      <c r="L7" s="12">
        <v>12</v>
      </c>
      <c r="M7" s="21">
        <v>13</v>
      </c>
      <c r="N7" s="22">
        <v>14</v>
      </c>
    </row>
    <row r="8" spans="1:14" s="30" customFormat="1" ht="89.25" x14ac:dyDescent="0.25">
      <c r="A8" s="28">
        <v>1</v>
      </c>
      <c r="B8" s="28" t="s">
        <v>19</v>
      </c>
      <c r="C8" s="56" t="s">
        <v>23</v>
      </c>
      <c r="D8" s="28">
        <v>4</v>
      </c>
      <c r="E8" s="18">
        <v>3000</v>
      </c>
      <c r="F8" s="18">
        <v>2000</v>
      </c>
      <c r="G8" s="18">
        <v>2000</v>
      </c>
      <c r="H8" s="18">
        <v>2200</v>
      </c>
      <c r="I8" s="18">
        <v>1800</v>
      </c>
      <c r="J8" s="23">
        <f>ROUND(AVERAGE(E8,F8,G8,H8,I8),2)</f>
        <v>2200</v>
      </c>
      <c r="K8" s="29">
        <f>STDEV(E8:I8)</f>
        <v>469.04157598234298</v>
      </c>
      <c r="L8" s="29">
        <f t="shared" ref="L8" si="0">K8/J8*100</f>
        <v>21.320071635561042</v>
      </c>
      <c r="M8" s="24">
        <f>MIN(E8:I8)</f>
        <v>1800</v>
      </c>
      <c r="N8" s="23">
        <f>D8*M8</f>
        <v>7200</v>
      </c>
    </row>
    <row r="9" spans="1:14" s="30" customFormat="1" ht="114.75" x14ac:dyDescent="0.25">
      <c r="A9" s="28">
        <v>2</v>
      </c>
      <c r="B9" s="28" t="s">
        <v>20</v>
      </c>
      <c r="C9" s="56" t="s">
        <v>23</v>
      </c>
      <c r="D9" s="28">
        <v>3</v>
      </c>
      <c r="E9" s="18">
        <v>3750</v>
      </c>
      <c r="F9" s="18">
        <v>4400</v>
      </c>
      <c r="G9" s="18">
        <v>5000</v>
      </c>
      <c r="H9" s="18">
        <v>4700</v>
      </c>
      <c r="I9" s="18">
        <v>4500</v>
      </c>
      <c r="J9" s="23">
        <f t="shared" ref="J9:J11" si="1">ROUND(AVERAGE(E9,F9,G9,H9,I9),2)</f>
        <v>4470</v>
      </c>
      <c r="K9" s="29">
        <f t="shared" ref="K9:K11" si="2">STDEV(E9:I9)</f>
        <v>463.14144707637644</v>
      </c>
      <c r="L9" s="29">
        <f t="shared" ref="L9:L11" si="3">K9/J9*100</f>
        <v>10.361106198576655</v>
      </c>
      <c r="M9" s="24">
        <f t="shared" ref="M9:M11" si="4">MIN(E9:I9)</f>
        <v>3750</v>
      </c>
      <c r="N9" s="23">
        <f t="shared" ref="N9:N11" si="5">D9*M9</f>
        <v>11250</v>
      </c>
    </row>
    <row r="10" spans="1:14" s="30" customFormat="1" ht="140.25" x14ac:dyDescent="0.25">
      <c r="A10" s="28">
        <v>3</v>
      </c>
      <c r="B10" s="28" t="s">
        <v>21</v>
      </c>
      <c r="C10" s="56" t="s">
        <v>23</v>
      </c>
      <c r="D10" s="28">
        <v>1</v>
      </c>
      <c r="E10" s="18">
        <v>3750</v>
      </c>
      <c r="F10" s="18">
        <v>4400</v>
      </c>
      <c r="G10" s="18">
        <v>5000</v>
      </c>
      <c r="H10" s="18">
        <v>4700</v>
      </c>
      <c r="I10" s="18">
        <v>4700</v>
      </c>
      <c r="J10" s="23">
        <f t="shared" si="1"/>
        <v>4510</v>
      </c>
      <c r="K10" s="29">
        <f t="shared" si="2"/>
        <v>474.86840282335061</v>
      </c>
      <c r="L10" s="29">
        <f t="shared" si="3"/>
        <v>10.529232878566534</v>
      </c>
      <c r="M10" s="24">
        <f t="shared" si="4"/>
        <v>3750</v>
      </c>
      <c r="N10" s="23">
        <f t="shared" si="5"/>
        <v>3750</v>
      </c>
    </row>
    <row r="11" spans="1:14" s="30" customFormat="1" ht="102" x14ac:dyDescent="0.25">
      <c r="A11" s="28">
        <v>4</v>
      </c>
      <c r="B11" s="28" t="s">
        <v>22</v>
      </c>
      <c r="C11" s="56" t="s">
        <v>23</v>
      </c>
      <c r="D11" s="28">
        <v>2</v>
      </c>
      <c r="E11" s="18">
        <v>3750</v>
      </c>
      <c r="F11" s="18">
        <v>4400</v>
      </c>
      <c r="G11" s="18">
        <v>5000</v>
      </c>
      <c r="H11" s="18">
        <v>4700</v>
      </c>
      <c r="I11" s="18">
        <v>4800</v>
      </c>
      <c r="J11" s="23">
        <f t="shared" si="1"/>
        <v>4530</v>
      </c>
      <c r="K11" s="29">
        <f t="shared" si="2"/>
        <v>486.82645778552342</v>
      </c>
      <c r="L11" s="29">
        <f t="shared" si="3"/>
        <v>10.746720922417735</v>
      </c>
      <c r="M11" s="24">
        <f t="shared" si="4"/>
        <v>3750</v>
      </c>
      <c r="N11" s="23">
        <f t="shared" si="5"/>
        <v>7500</v>
      </c>
    </row>
    <row r="12" spans="1:14" x14ac:dyDescent="0.25">
      <c r="A12" s="39" t="s">
        <v>5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1"/>
      <c r="N12" s="24">
        <f>SUM(N8:N11)</f>
        <v>29700</v>
      </c>
    </row>
    <row r="13" spans="1:14" s="16" customFormat="1" ht="30" customHeight="1" x14ac:dyDescent="0.25">
      <c r="A13" s="34" t="s">
        <v>12</v>
      </c>
      <c r="B13" s="34"/>
      <c r="C13" s="34"/>
      <c r="D13" s="34"/>
      <c r="E13" s="34"/>
      <c r="F13" s="34"/>
      <c r="G13" s="34"/>
      <c r="H13" s="34"/>
      <c r="I13" s="34"/>
      <c r="J13" s="31">
        <f>N12</f>
        <v>29700</v>
      </c>
      <c r="K13" s="25" t="s">
        <v>7</v>
      </c>
      <c r="L13" s="25"/>
      <c r="M13" s="25"/>
      <c r="N13" s="26"/>
    </row>
    <row r="14" spans="1:14" s="16" customFormat="1" ht="29.25" customHeight="1" x14ac:dyDescent="0.25">
      <c r="A14" s="35" t="s">
        <v>10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</row>
    <row r="15" spans="1:14" s="2" customFormat="1" x14ac:dyDescent="0.25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</row>
    <row r="16" spans="1:14" ht="15.75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"/>
      <c r="K16" s="4"/>
      <c r="L16" s="4"/>
      <c r="M16" s="4"/>
      <c r="N16" s="5"/>
    </row>
    <row r="17" spans="10:10" x14ac:dyDescent="0.25">
      <c r="J17" s="7"/>
    </row>
    <row r="26" spans="10:10" ht="42" customHeight="1" x14ac:dyDescent="0.25"/>
    <row r="28" spans="10:10" ht="36.75" customHeight="1" x14ac:dyDescent="0.25"/>
    <row r="35" ht="35.25" customHeight="1" x14ac:dyDescent="0.25"/>
  </sheetData>
  <sheetProtection deleteColumns="0"/>
  <mergeCells count="17">
    <mergeCell ref="A1:N1"/>
    <mergeCell ref="A3:B3"/>
    <mergeCell ref="C3:N3"/>
    <mergeCell ref="A4:N4"/>
    <mergeCell ref="A16:I16"/>
    <mergeCell ref="A13:I13"/>
    <mergeCell ref="A14:N14"/>
    <mergeCell ref="J5:L5"/>
    <mergeCell ref="N5:N6"/>
    <mergeCell ref="A12:M12"/>
    <mergeCell ref="M5:M6"/>
    <mergeCell ref="A5:A6"/>
    <mergeCell ref="B5:B6"/>
    <mergeCell ref="C5:C6"/>
    <mergeCell ref="D5:D6"/>
    <mergeCell ref="E5:I5"/>
    <mergeCell ref="A15:N15"/>
  </mergeCells>
  <pageMargins left="0.7" right="0.7" top="0.75" bottom="0.75" header="0.3" footer="0.3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2026-05-21T09:37:32Z</dcterms:modified>
</cp:coreProperties>
</file>