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/>
  <mc:AlternateContent xmlns:mc="http://schemas.openxmlformats.org/markup-compatibility/2006">
    <mc:Choice Requires="x15">
      <x15ac:absPath xmlns:x15ac="http://schemas.microsoft.com/office/spreadsheetml/2010/11/ac" url="C:\Users\ma-ks\Desktop\Работа\КОНТРАКТЫ НОВЫЕ\2026\П95 приборы\"/>
    </mc:Choice>
  </mc:AlternateContent>
  <xr:revisionPtr revIDLastSave="0" documentId="13_ncr:1_{6DC128EF-3B6A-4792-91D8-55DD1C3FDE61}" xr6:coauthVersionLast="47" xr6:coauthVersionMax="47" xr10:uidLastSave="{00000000-0000-0000-0000-000000000000}"/>
  <bookViews>
    <workbookView xWindow="-108" yWindow="-108" windowWidth="23256" windowHeight="13896" tabRatio="500" xr2:uid="{00000000-000D-0000-FFFF-FFFF00000000}"/>
  </bookViews>
  <sheets>
    <sheet name="Лист1" sheetId="1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H17" i="1"/>
  <c r="H15" i="1"/>
  <c r="J17" i="1" l="1"/>
  <c r="M17" i="1" s="1"/>
  <c r="K17" i="1"/>
  <c r="L17" i="1" s="1"/>
  <c r="K16" i="1" l="1"/>
  <c r="L16" i="1" s="1"/>
  <c r="J16" i="1"/>
  <c r="M16" i="1" s="1"/>
  <c r="K15" i="1"/>
  <c r="J15" i="1" l="1"/>
  <c r="M15" i="1" s="1"/>
  <c r="M18" i="1" s="1"/>
  <c r="L15" i="1"/>
</calcChain>
</file>

<file path=xl/sharedStrings.xml><?xml version="1.0" encoding="utf-8"?>
<sst xmlns="http://schemas.openxmlformats.org/spreadsheetml/2006/main" count="44" uniqueCount="38">
  <si>
    <t>Источник ценовой информации</t>
  </si>
  <si>
    <t>Однородность совокупности значений выявленных цен</t>
  </si>
  <si>
    <t>Средняя арифметическая цена за единицу (с округлением  до сотых долей после запятой)   
 &lt;ц&gt; , руб.</t>
  </si>
  <si>
    <r>
      <rPr>
        <sz val="11"/>
        <color indexed="8"/>
        <rFont val="Times New Roman"/>
        <family val="1"/>
      </rPr>
      <t>Среднее квадратичное отклонение     
ц</t>
    </r>
    <r>
      <rPr>
        <sz val="8"/>
        <color indexed="8"/>
        <rFont val="Times New Roman"/>
        <family val="1"/>
      </rPr>
      <t xml:space="preserve">i </t>
    </r>
    <r>
      <rPr>
        <sz val="11"/>
        <color indexed="8"/>
        <rFont val="Times New Roman"/>
        <family val="1"/>
      </rPr>
      <t>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</t>
    </r>
  </si>
  <si>
    <r>
      <rPr>
        <sz val="11"/>
        <color indexed="8"/>
        <rFont val="Times New Roman"/>
        <family val="1"/>
      </rPr>
      <t xml:space="preserve">Коэффициент вариации цен (%)
</t>
    </r>
    <r>
      <rPr>
        <i/>
        <sz val="11"/>
        <color indexed="8"/>
        <rFont val="Times New Roman"/>
        <family val="1"/>
      </rPr>
      <t>не должен превышать 33%</t>
    </r>
  </si>
  <si>
    <t>Цена за единицу, руб.</t>
  </si>
  <si>
    <t>Начальная (максимальная) цена контракта (НМЦК), руб.:</t>
  </si>
  <si>
    <t xml:space="preserve">Начальная (максимальная) цена контракта (НМЦК) определена методом сопоставимых рыночных цен (анализа рынка) путем суммирования начальных (максимальных) цен товаров, работ, услуг по позициям (НМЦтру), рассчитаным в соответствии с приказом Министерства экономического развития Российской Федерации от 2 октября 2013 года 
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 следующей формуле:
</t>
  </si>
  <si>
    <t>где:</t>
  </si>
  <si>
    <t xml:space="preserve">                                         - средняя арифметическая цена за единицу товара, работы, услуги по позиции в денежном выражении;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</si>
  <si>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</si>
  <si>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</si>
  <si>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</si>
  <si>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r>
      <rPr>
        <sz val="14"/>
        <rFont val="Times New Roman"/>
        <family val="1"/>
      </rPr>
      <t>ц</t>
    </r>
    <r>
      <rPr>
        <sz val="8"/>
        <rFont val="Times New Roman"/>
        <family val="1"/>
      </rPr>
      <t xml:space="preserve">i </t>
    </r>
    <r>
      <rPr>
        <sz val="14"/>
        <rFont val="Times New Roman"/>
        <family val="1"/>
      </rPr>
      <t xml:space="preserve">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
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</t>
    </r>
  </si>
  <si>
    <t xml:space="preserve">Расчет начальной (максимальной) цены контракта </t>
  </si>
  <si>
    <t xml:space="preserve">КП № 1 </t>
  </si>
  <si>
    <t xml:space="preserve">КП № 2 </t>
  </si>
  <si>
    <t xml:space="preserve">КП № 3 </t>
  </si>
  <si>
    <r>
      <rPr>
        <i/>
        <sz val="12"/>
        <color indexed="8"/>
        <rFont val="Times New Roman"/>
        <family val="1"/>
      </rPr>
      <t>(предмет контракта)</t>
    </r>
    <r>
      <rPr>
        <sz val="12"/>
        <color indexed="8"/>
        <rFont val="Times New Roman"/>
        <family val="1"/>
        <charset val="1"/>
      </rPr>
      <t xml:space="preserve">                                                       </t>
    </r>
  </si>
  <si>
    <t>Ед.измерения</t>
  </si>
  <si>
    <r>
      <t xml:space="preserve">Начальная (максимальная) цена товара, работы, услуги по позиции НМЦ </t>
    </r>
    <r>
      <rPr>
        <sz val="10"/>
        <color indexed="8"/>
        <rFont val="Times New Roman"/>
        <family val="1"/>
      </rPr>
      <t>тру</t>
    </r>
    <r>
      <rPr>
        <sz val="11"/>
        <color indexed="8"/>
        <rFont val="Times New Roman"/>
        <family val="1"/>
      </rPr>
      <t xml:space="preserve">, руб.
</t>
    </r>
  </si>
  <si>
    <r>
      <rPr>
        <b/>
        <sz val="16"/>
        <rFont val="Times New Roman"/>
        <family val="1"/>
      </rPr>
      <t>Обоснование начальной (максимальной) цены контракта</t>
    </r>
    <r>
      <rPr>
        <sz val="14"/>
        <rFont val="Times New Roman"/>
        <family val="1"/>
      </rPr>
      <t/>
    </r>
  </si>
  <si>
    <t>Наименование товара, работы, услуги</t>
  </si>
  <si>
    <t>№ п/п</t>
  </si>
  <si>
    <t>Кол-во</t>
  </si>
  <si>
    <t>Заведующий ______________ М. А. Волкова</t>
  </si>
  <si>
    <t>Цена, используемая для расчета</t>
  </si>
  <si>
    <r>
      <t>Используемый метод определения начальной (максимальной) цены контракта</t>
    </r>
    <r>
      <rPr>
        <sz val="14"/>
        <color indexed="8"/>
        <rFont val="Times New Roman"/>
        <family val="1"/>
      </rPr>
      <t xml:space="preserve">: метод сопоставимых рыночных цен (анализа рынка) </t>
    </r>
  </si>
  <si>
    <t>шт</t>
  </si>
  <si>
    <t>Приложение № 2 к извещению об
осуществлении закупки
УТВЕРЖДАЮ
Заведующий
ГБДОУ детский сад № 73
 Приморского района Санкт-Петербурга
____________________М. А. Волкова
 «__» ____ 2026 г</t>
  </si>
  <si>
    <r>
      <t>Обоснование выбранного метода определения начальной (максимальной) цены контракта:</t>
    </r>
    <r>
      <rPr>
        <sz val="14"/>
        <color indexed="8"/>
        <rFont val="Times New Roman"/>
        <family val="1"/>
      </rPr>
      <t xml:space="preserve"> 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</t>
    </r>
    <r>
      <rPr>
        <b/>
        <sz val="14"/>
        <color rgb="FF000000"/>
        <rFont val="Times New Roman"/>
        <family val="1"/>
        <charset val="204"/>
      </rPr>
      <t>и особенностями определения НМЦК в соответствии с постановлением Правительства РФ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Постановление), посредством применения следующего метода или нескольких следующих методов: метод сопоставимых рыночных цен (анализа рынка).</t>
    </r>
    <r>
      <rPr>
        <sz val="14"/>
        <color indexed="8"/>
        <rFont val="Times New Roman"/>
        <family val="1"/>
      </rPr>
      <t xml:space="preserve">
Порядок формирования начальной (максимальной) цены контракта: в соответствии с частью 5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Заказчиком в целях применения метода сопоставимых рыночных цен (анализа рынка) осуществлены следующие действия по получению ценовой информации:
1.	Направлены запросы о предоставлении ценовой информации субъектам деятельности в сфере промышленности (осуществляющих производство включенного в объект закупки товара), информация о которых включена в государственную информационную систему промышленности (ГИСП).
2.	Направлены запросы поставщикам, которые осуществляют поставку происходящих из государств – членов Евразийского экономического союза товаров, идентичных товарам, планируемым к закупкам (при их отсутствии - однородных товаров), и информация о которых и о поставленных ими товарах содержится на официальном сайте единой информационной системы в реестре контрактов, заключенных заказчиками. Получено 3 (три) ценовых предложений на запросы заказчика.</t>
    </r>
  </si>
  <si>
    <r>
      <t>Дата подготовки обоснования начальной (максимальной) цены контракта:</t>
    </r>
    <r>
      <rPr>
        <sz val="14"/>
        <rFont val="Times New Roman"/>
        <family val="1"/>
      </rPr>
      <t xml:space="preserve"> 05.05.2026г.</t>
    </r>
  </si>
  <si>
    <t>Поставка столовых приборов для нужд ГБДОУ детский сад № 73 Приморского района Санкт-Петербурга (П95) в 2026 году</t>
  </si>
  <si>
    <t>Цена  установленная распоряжением Комитета по государственному заказу Санкт‑Петербурга 
08.04.2026 №221-р "О внесении изменения в распоряжение Комитета по государственному заказу Санкт‑Петербурга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</si>
  <si>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Ложка столовая</t>
  </si>
  <si>
    <t>Ложка чайная</t>
  </si>
  <si>
    <t>Вилка столовая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</si>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</sst>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_р_._-;\-* #,##0.00_р_._-;_-* \-??_р_._-;_-@_-"/>
  </numFmts>
  <fonts count="31">
    <font>
      <sz val="10"/>
      <name val="Arial Cyr"/>
      <charset val="1"/>
    </font>
    <font>
      <sz val="10"/>
      <name val="Arial Cyr"/>
    </font>
    <font>
      <sz val="11"/>
      <color indexed="8"/>
      <name val="Calibri"/>
      <family val="2"/>
    </font>
    <font>
      <sz val="14"/>
      <name val="Times New Roman"/>
      <family val="1"/>
    </font>
    <font>
      <b/>
      <sz val="16"/>
      <name val="Times New Roman"/>
      <family val="1"/>
    </font>
    <font>
      <sz val="12"/>
      <color indexed="8"/>
      <name val="Times New Roman"/>
      <family val="1"/>
      <charset val="1"/>
    </font>
    <font>
      <i/>
      <sz val="12"/>
      <color indexed="8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  <charset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4"/>
      <name val="Times New Roman"/>
      <family val="1"/>
    </font>
    <font>
      <sz val="8"/>
      <name val="Times New Roman"/>
      <family val="1"/>
    </font>
    <font>
      <sz val="10"/>
      <name val="Arial Cyr"/>
      <charset val="1"/>
    </font>
    <font>
      <sz val="8"/>
      <name val="Arial Cyr"/>
      <charset val="1"/>
    </font>
    <font>
      <b/>
      <sz val="14"/>
      <color indexed="8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A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164" fontId="22" fillId="0" borderId="0" applyFill="0" applyBorder="0" applyAlignment="0" applyProtection="0"/>
    <xf numFmtId="43" fontId="22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10" fillId="0" borderId="0" xfId="0" applyFont="1" applyAlignment="1">
      <alignment horizontal="left" vertical="top" wrapText="1"/>
    </xf>
    <xf numFmtId="0" fontId="3" fillId="0" borderId="0" xfId="0" applyFont="1" applyAlignment="1">
      <alignment vertical="top"/>
    </xf>
    <xf numFmtId="0" fontId="19" fillId="0" borderId="0" xfId="0" applyFont="1" applyAlignment="1">
      <alignment horizontal="right" wrapText="1"/>
    </xf>
    <xf numFmtId="0" fontId="17" fillId="0" borderId="0" xfId="0" applyFont="1"/>
    <xf numFmtId="0" fontId="3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justify" vertical="top" wrapText="1"/>
    </xf>
    <xf numFmtId="0" fontId="1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4" fontId="19" fillId="0" borderId="1" xfId="0" applyNumberFormat="1" applyFont="1" applyBorder="1" applyAlignment="1">
      <alignment vertical="center" wrapText="1"/>
    </xf>
    <xf numFmtId="4" fontId="19" fillId="0" borderId="0" xfId="0" applyNumberFormat="1" applyFont="1" applyAlignment="1">
      <alignment vertical="center" wrapText="1"/>
    </xf>
    <xf numFmtId="2" fontId="26" fillId="0" borderId="1" xfId="0" applyNumberFormat="1" applyFont="1" applyBorder="1" applyAlignment="1">
      <alignment horizontal="center" vertical="center" wrapText="1"/>
    </xf>
    <xf numFmtId="2" fontId="26" fillId="0" borderId="1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top" wrapText="1"/>
    </xf>
    <xf numFmtId="0" fontId="27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center" vertical="center" wrapText="1"/>
    </xf>
    <xf numFmtId="4" fontId="3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0" fillId="0" borderId="0" xfId="0" applyFont="1" applyAlignment="1">
      <alignment horizontal="left" vertical="top" wrapText="1"/>
    </xf>
    <xf numFmtId="0" fontId="1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justify" vertical="top" wrapText="1"/>
    </xf>
    <xf numFmtId="0" fontId="1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5" fillId="2" borderId="0" xfId="0" applyFont="1" applyFill="1" applyAlignment="1">
      <alignment horizontal="center" wrapText="1"/>
    </xf>
    <xf numFmtId="0" fontId="24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/>
    </xf>
    <xf numFmtId="0" fontId="7" fillId="0" borderId="1" xfId="0" applyFont="1" applyBorder="1" applyAlignment="1">
      <alignment horizontal="left"/>
    </xf>
    <xf numFmtId="0" fontId="19" fillId="3" borderId="1" xfId="0" applyFont="1" applyFill="1" applyBorder="1" applyAlignment="1">
      <alignment horizontal="right" vertical="center" wrapText="1"/>
    </xf>
    <xf numFmtId="0" fontId="19" fillId="3" borderId="3" xfId="0" applyFont="1" applyFill="1" applyBorder="1" applyAlignment="1">
      <alignment horizontal="right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2" fontId="26" fillId="0" borderId="5" xfId="5" applyNumberFormat="1" applyFont="1" applyBorder="1" applyAlignment="1">
      <alignment horizontal="center" vertical="center" wrapText="1"/>
    </xf>
  </cellXfs>
  <cellStyles count="6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  <cellStyle name="Финансовый" xfId="5" builtinId="3"/>
    <cellStyle name="Финансовый 2" xfId="4" xr:uid="{00000000-0005-0000-0000-00000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C2C2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21</xdr:row>
      <xdr:rowOff>1343025</xdr:rowOff>
    </xdr:from>
    <xdr:to>
      <xdr:col>1</xdr:col>
      <xdr:colOff>1466850</xdr:colOff>
      <xdr:row>21</xdr:row>
      <xdr:rowOff>1990725</xdr:rowOff>
    </xdr:to>
    <xdr:pic>
      <xdr:nvPicPr>
        <xdr:cNvPr id="1103" name="Рисунок 8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52400" y="15116175"/>
          <a:ext cx="2219325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114300</xdr:colOff>
      <xdr:row>23</xdr:row>
      <xdr:rowOff>76200</xdr:rowOff>
    </xdr:from>
    <xdr:to>
      <xdr:col>1</xdr:col>
      <xdr:colOff>695325</xdr:colOff>
      <xdr:row>23</xdr:row>
      <xdr:rowOff>657225</xdr:rowOff>
    </xdr:to>
    <xdr:pic>
      <xdr:nvPicPr>
        <xdr:cNvPr id="1104" name="Рисунок 12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14300" y="16173450"/>
          <a:ext cx="148590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11</xdr:row>
      <xdr:rowOff>561975</xdr:rowOff>
    </xdr:from>
    <xdr:to>
      <xdr:col>10</xdr:col>
      <xdr:colOff>1943100</xdr:colOff>
      <xdr:row>12</xdr:row>
      <xdr:rowOff>529590</xdr:rowOff>
    </xdr:to>
    <xdr:pic>
      <xdr:nvPicPr>
        <xdr:cNvPr id="1106" name="Picture 82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096375" y="5857875"/>
          <a:ext cx="1724025" cy="5905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76200</xdr:colOff>
      <xdr:row>11</xdr:row>
      <xdr:rowOff>561975</xdr:rowOff>
    </xdr:from>
    <xdr:to>
      <xdr:col>11</xdr:col>
      <xdr:colOff>1137285</xdr:colOff>
      <xdr:row>12</xdr:row>
      <xdr:rowOff>300990</xdr:rowOff>
    </xdr:to>
    <xdr:pic>
      <xdr:nvPicPr>
        <xdr:cNvPr id="1107" name="Picture 83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934700" y="5857875"/>
          <a:ext cx="1047750" cy="3619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7"/>
  <sheetViews>
    <sheetView tabSelected="1" topLeftCell="A9" zoomScale="70" zoomScaleNormal="70" workbookViewId="0">
      <selection activeCell="I15" sqref="I15:I17"/>
    </sheetView>
  </sheetViews>
  <sheetFormatPr defaultColWidth="8.88671875" defaultRowHeight="18"/>
  <cols>
    <col min="1" max="1" width="13.5546875" style="1" customWidth="1"/>
    <col min="2" max="2" width="39.33203125" style="1" customWidth="1"/>
    <col min="3" max="4" width="12" style="1" customWidth="1"/>
    <col min="5" max="5" width="16.44140625" style="1" customWidth="1"/>
    <col min="6" max="6" width="14.33203125" style="1" customWidth="1"/>
    <col min="7" max="7" width="11" style="1" customWidth="1"/>
    <col min="8" max="8" width="13.109375" style="1" customWidth="1"/>
    <col min="9" max="9" width="16.88671875" style="1" customWidth="1"/>
    <col min="10" max="10" width="13.109375" style="1" customWidth="1"/>
    <col min="11" max="11" width="29.6640625" style="1" customWidth="1"/>
    <col min="12" max="12" width="19.88671875" style="1" customWidth="1"/>
    <col min="13" max="13" width="21.109375" style="1" customWidth="1"/>
    <col min="14" max="16384" width="8.88671875" style="1"/>
  </cols>
  <sheetData>
    <row r="1" spans="1:13" ht="208.5" customHeight="1">
      <c r="L1" s="24" t="s">
        <v>29</v>
      </c>
      <c r="M1" s="24"/>
    </row>
    <row r="2" spans="1:13" ht="33" customHeight="1">
      <c r="A2" s="37" t="s">
        <v>21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s="2" customFormat="1">
      <c r="A3" s="38" t="s">
        <v>32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3" ht="21.75" customHeight="1">
      <c r="A4" s="40" t="s">
        <v>18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</row>
    <row r="5" spans="1:13">
      <c r="A5" s="41" t="s">
        <v>31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</row>
    <row r="6" spans="1:13" ht="22.8" customHeight="1">
      <c r="A6" s="31" t="s">
        <v>27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</row>
    <row r="7" spans="1:13" ht="282.60000000000002" customHeight="1">
      <c r="A7" s="32" t="s">
        <v>30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 ht="18.149999999999999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36" customHeight="1">
      <c r="A10" s="28" t="s">
        <v>14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</row>
    <row r="11" spans="1:13" ht="38.25" customHeight="1">
      <c r="A11" s="29" t="s">
        <v>23</v>
      </c>
      <c r="B11" s="26" t="s">
        <v>22</v>
      </c>
      <c r="C11" s="26" t="s">
        <v>19</v>
      </c>
      <c r="D11" s="26" t="s">
        <v>24</v>
      </c>
      <c r="E11" s="26" t="s">
        <v>0</v>
      </c>
      <c r="F11" s="26"/>
      <c r="G11" s="26"/>
      <c r="H11" s="26" t="s">
        <v>1</v>
      </c>
      <c r="I11" s="26"/>
      <c r="J11" s="26"/>
      <c r="K11" s="26"/>
      <c r="L11" s="26"/>
      <c r="M11" s="26" t="s">
        <v>20</v>
      </c>
    </row>
    <row r="12" spans="1:13" ht="49.5" customHeight="1">
      <c r="A12" s="29"/>
      <c r="B12" s="26"/>
      <c r="C12" s="26"/>
      <c r="D12" s="26"/>
      <c r="E12" s="12" t="s">
        <v>15</v>
      </c>
      <c r="F12" s="12" t="s">
        <v>16</v>
      </c>
      <c r="G12" s="12" t="s">
        <v>17</v>
      </c>
      <c r="H12" s="26" t="s">
        <v>2</v>
      </c>
      <c r="I12" s="46" t="s">
        <v>33</v>
      </c>
      <c r="J12" s="44" t="s">
        <v>26</v>
      </c>
      <c r="K12" s="30" t="s">
        <v>3</v>
      </c>
      <c r="L12" s="30" t="s">
        <v>4</v>
      </c>
      <c r="M12" s="26"/>
    </row>
    <row r="13" spans="1:13" s="4" customFormat="1" ht="217.8" customHeight="1">
      <c r="A13" s="29"/>
      <c r="B13" s="26"/>
      <c r="C13" s="26"/>
      <c r="D13" s="26"/>
      <c r="E13" s="12" t="s">
        <v>5</v>
      </c>
      <c r="F13" s="12" t="s">
        <v>5</v>
      </c>
      <c r="G13" s="12" t="s">
        <v>5</v>
      </c>
      <c r="H13" s="26"/>
      <c r="I13" s="47"/>
      <c r="J13" s="45"/>
      <c r="K13" s="30"/>
      <c r="L13" s="30"/>
      <c r="M13" s="26"/>
    </row>
    <row r="14" spans="1:13" s="4" customFormat="1">
      <c r="A14" s="13">
        <v>1</v>
      </c>
      <c r="B14" s="18">
        <v>2</v>
      </c>
      <c r="C14" s="18">
        <v>3</v>
      </c>
      <c r="D14" s="18">
        <v>4</v>
      </c>
      <c r="E14" s="18">
        <v>5</v>
      </c>
      <c r="F14" s="18">
        <v>6</v>
      </c>
      <c r="G14" s="18">
        <v>7</v>
      </c>
      <c r="H14" s="13">
        <v>9</v>
      </c>
      <c r="I14" s="13">
        <v>10</v>
      </c>
      <c r="J14" s="13">
        <v>11</v>
      </c>
      <c r="K14" s="13">
        <v>12</v>
      </c>
      <c r="L14" s="13">
        <v>13</v>
      </c>
      <c r="M14" s="13">
        <v>14</v>
      </c>
    </row>
    <row r="15" spans="1:13" s="4" customFormat="1">
      <c r="A15" s="20">
        <v>1</v>
      </c>
      <c r="B15" s="21" t="s">
        <v>34</v>
      </c>
      <c r="C15" s="19" t="s">
        <v>28</v>
      </c>
      <c r="D15" s="21">
        <v>180</v>
      </c>
      <c r="E15" s="22">
        <v>98</v>
      </c>
      <c r="F15" s="23">
        <v>182</v>
      </c>
      <c r="G15" s="23">
        <v>170.41</v>
      </c>
      <c r="H15" s="48">
        <f>ROUND((E15+F15+G15)/3,2)</f>
        <v>150.13999999999999</v>
      </c>
      <c r="I15" s="16" t="s">
        <v>37</v>
      </c>
      <c r="J15" s="16">
        <f>H15</f>
        <v>150.13999999999999</v>
      </c>
      <c r="K15" s="13">
        <f t="shared" ref="K15:K17" si="0">ROUND(STDEV(E15,F15,G15),2)</f>
        <v>45.52</v>
      </c>
      <c r="L15" s="16">
        <f>K15/H15*100</f>
        <v>30.32</v>
      </c>
      <c r="M15" s="17">
        <f t="shared" ref="M15:M17" si="1">J15*D15</f>
        <v>27025.200000000001</v>
      </c>
    </row>
    <row r="16" spans="1:13" s="4" customFormat="1">
      <c r="A16" s="20">
        <v>2</v>
      </c>
      <c r="B16" s="21" t="s">
        <v>35</v>
      </c>
      <c r="C16" s="19" t="s">
        <v>28</v>
      </c>
      <c r="D16" s="21">
        <v>180</v>
      </c>
      <c r="E16" s="22">
        <v>64</v>
      </c>
      <c r="F16" s="23">
        <v>110</v>
      </c>
      <c r="G16" s="23">
        <v>98.77</v>
      </c>
      <c r="H16" s="48">
        <f t="shared" ref="H16:H17" si="2">ROUND((E16+F16+G16)/3,2)</f>
        <v>90.92</v>
      </c>
      <c r="I16" s="16" t="s">
        <v>37</v>
      </c>
      <c r="J16" s="16">
        <f t="shared" ref="J16:J17" si="3">H16</f>
        <v>90.92</v>
      </c>
      <c r="K16" s="13">
        <f t="shared" si="0"/>
        <v>23.98</v>
      </c>
      <c r="L16" s="16">
        <f t="shared" ref="L16:L17" si="4">K16/H16*100</f>
        <v>26.37</v>
      </c>
      <c r="M16" s="17">
        <f t="shared" si="1"/>
        <v>16365.6</v>
      </c>
    </row>
    <row r="17" spans="1:24" s="4" customFormat="1">
      <c r="A17" s="20">
        <v>3</v>
      </c>
      <c r="B17" s="21" t="s">
        <v>36</v>
      </c>
      <c r="C17" s="19" t="s">
        <v>28</v>
      </c>
      <c r="D17" s="21">
        <v>180</v>
      </c>
      <c r="E17" s="22">
        <v>98</v>
      </c>
      <c r="F17" s="23">
        <v>182</v>
      </c>
      <c r="G17" s="23">
        <v>170.41</v>
      </c>
      <c r="H17" s="48">
        <f t="shared" si="2"/>
        <v>150.13999999999999</v>
      </c>
      <c r="I17" s="16" t="s">
        <v>37</v>
      </c>
      <c r="J17" s="16">
        <f t="shared" si="3"/>
        <v>150.13999999999999</v>
      </c>
      <c r="K17" s="13">
        <f t="shared" si="0"/>
        <v>45.52</v>
      </c>
      <c r="L17" s="16">
        <f t="shared" si="4"/>
        <v>30.32</v>
      </c>
      <c r="M17" s="17">
        <f t="shared" si="1"/>
        <v>27025.200000000001</v>
      </c>
    </row>
    <row r="18" spans="1:24" ht="18.75" customHeight="1">
      <c r="A18" s="42" t="s">
        <v>6</v>
      </c>
      <c r="B18" s="43"/>
      <c r="C18" s="43"/>
      <c r="D18" s="43"/>
      <c r="E18" s="43"/>
      <c r="F18" s="43"/>
      <c r="G18" s="43"/>
      <c r="H18" s="42"/>
      <c r="I18" s="42"/>
      <c r="J18" s="42"/>
      <c r="K18" s="42"/>
      <c r="L18" s="42"/>
      <c r="M18" s="14">
        <f>SUM(M15:M17)</f>
        <v>70416</v>
      </c>
    </row>
    <row r="19" spans="1:24" ht="18.7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15"/>
    </row>
    <row r="20" spans="1:24" ht="20.25" customHeight="1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24" ht="18.75" customHeight="1"/>
    <row r="22" spans="1:24" ht="164.25" customHeight="1">
      <c r="A22" s="27" t="s">
        <v>7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O22" s="6"/>
      <c r="P22"/>
      <c r="R22"/>
      <c r="X22"/>
    </row>
    <row r="23" spans="1:24" ht="18.75" customHeight="1">
      <c r="A23" s="34" t="s">
        <v>8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</row>
    <row r="24" spans="1:24" ht="66.75" customHeight="1">
      <c r="A24" s="34" t="s">
        <v>9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8"/>
      <c r="P24"/>
    </row>
    <row r="25" spans="1:24">
      <c r="A25" s="1" t="s">
        <v>10</v>
      </c>
    </row>
    <row r="26" spans="1:24">
      <c r="A26" s="1" t="s">
        <v>11</v>
      </c>
    </row>
    <row r="27" spans="1:24">
      <c r="A27" s="1" t="s">
        <v>12</v>
      </c>
    </row>
    <row r="28" spans="1:24" ht="116.25" customHeight="1">
      <c r="A28" s="24" t="s">
        <v>13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</row>
    <row r="29" spans="1:24" ht="48" customHeight="1">
      <c r="A29" s="27" t="s">
        <v>25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1" spans="1:24">
      <c r="A31" s="35"/>
      <c r="B31" s="35"/>
    </row>
    <row r="32" spans="1:24" ht="35.1" customHeight="1">
      <c r="A32" s="34"/>
      <c r="B32" s="34"/>
      <c r="C32" s="34"/>
      <c r="D32" s="36"/>
      <c r="E32" s="36"/>
      <c r="F32" s="36"/>
      <c r="G32" s="34"/>
      <c r="H32" s="34"/>
      <c r="I32" s="34"/>
      <c r="J32" s="34"/>
      <c r="K32" s="34"/>
      <c r="L32" s="9"/>
      <c r="M32" s="9"/>
    </row>
    <row r="33" spans="1:13" ht="17.25" customHeight="1">
      <c r="A33" s="7"/>
      <c r="B33" s="7"/>
      <c r="C33" s="7"/>
      <c r="D33" s="10"/>
      <c r="E33" s="10"/>
      <c r="F33" s="10"/>
      <c r="G33" s="7"/>
      <c r="H33" s="7"/>
      <c r="I33" s="7"/>
      <c r="J33" s="7"/>
      <c r="K33" s="7"/>
      <c r="L33" s="9"/>
      <c r="M33" s="9"/>
    </row>
    <row r="34" spans="1:13" ht="14.25" customHeight="1">
      <c r="A34" s="7"/>
      <c r="B34" s="7"/>
      <c r="C34" s="7"/>
      <c r="D34" s="10"/>
      <c r="E34" s="10"/>
      <c r="F34" s="10"/>
      <c r="G34" s="7"/>
      <c r="H34" s="7"/>
      <c r="I34" s="7"/>
      <c r="J34" s="7"/>
      <c r="K34" s="7"/>
      <c r="L34" s="9"/>
      <c r="M34" s="9"/>
    </row>
    <row r="35" spans="1:13" ht="14.25" customHeight="1"/>
    <row r="36" spans="1:13">
      <c r="A36" s="33"/>
      <c r="B36" s="33"/>
    </row>
    <row r="37" spans="1:13">
      <c r="A37" s="33"/>
      <c r="B37" s="33"/>
    </row>
  </sheetData>
  <sheetProtection selectLockedCells="1" selectUnlockedCells="1"/>
  <mergeCells count="33">
    <mergeCell ref="A2:M2"/>
    <mergeCell ref="A3:M3"/>
    <mergeCell ref="A4:M4"/>
    <mergeCell ref="A5:M5"/>
    <mergeCell ref="A23:M23"/>
    <mergeCell ref="A18:L18"/>
    <mergeCell ref="J12:J13"/>
    <mergeCell ref="I12:I13"/>
    <mergeCell ref="A36:B36"/>
    <mergeCell ref="A37:B37"/>
    <mergeCell ref="A24:L24"/>
    <mergeCell ref="A28:M28"/>
    <mergeCell ref="A29:M29"/>
    <mergeCell ref="A31:B31"/>
    <mergeCell ref="A32:C32"/>
    <mergeCell ref="D32:F32"/>
    <mergeCell ref="G32:K32"/>
    <mergeCell ref="L1:M1"/>
    <mergeCell ref="A20:M20"/>
    <mergeCell ref="M11:M13"/>
    <mergeCell ref="H12:H13"/>
    <mergeCell ref="A22:M22"/>
    <mergeCell ref="A10:M10"/>
    <mergeCell ref="A11:A13"/>
    <mergeCell ref="D11:D13"/>
    <mergeCell ref="E11:G11"/>
    <mergeCell ref="H11:L11"/>
    <mergeCell ref="K12:K13"/>
    <mergeCell ref="L12:L13"/>
    <mergeCell ref="B11:B13"/>
    <mergeCell ref="C11:C13"/>
    <mergeCell ref="A6:M6"/>
    <mergeCell ref="A7:M7"/>
  </mergeCells>
  <phoneticPr fontId="23" type="noConversion"/>
  <pageMargins left="0.98402777777777772" right="0.19652777777777777" top="0.74791666666666667" bottom="0" header="0.51180555555555551" footer="0.51180555555555551"/>
  <pageSetup paperSize="9" scale="69" firstPageNumber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429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Ересько Оксана Сергеевна</dc:creator>
  <cp:lastModifiedBy>Маша К</cp:lastModifiedBy>
  <cp:revision>23</cp:revision>
  <cp:lastPrinted>2025-02-06T10:01:28Z</cp:lastPrinted>
  <dcterms:created xsi:type="dcterms:W3CDTF">1601-01-01T00:00:00Z</dcterms:created>
  <dcterms:modified xsi:type="dcterms:W3CDTF">2026-05-05T09:16:40Z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