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filterPrivacy="1" defaultThemeVersion="124226"/>
  <xr:revisionPtr revIDLastSave="0" documentId="13_ncr:1_{6E7F9044-C2FC-41BA-9E05-1DE3C325F9BE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P11" i="1" l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10" i="1"/>
  <c r="M11" i="1"/>
  <c r="N11" i="1"/>
  <c r="O11" i="1" s="1"/>
  <c r="M12" i="1"/>
  <c r="N12" i="1"/>
  <c r="O12" i="1" s="1"/>
  <c r="M13" i="1"/>
  <c r="N13" i="1"/>
  <c r="O13" i="1"/>
  <c r="M14" i="1"/>
  <c r="N14" i="1"/>
  <c r="O14" i="1" s="1"/>
  <c r="M15" i="1"/>
  <c r="N15" i="1"/>
  <c r="O15" i="1" s="1"/>
  <c r="M16" i="1"/>
  <c r="N16" i="1"/>
  <c r="O16" i="1"/>
  <c r="M17" i="1"/>
  <c r="N17" i="1"/>
  <c r="O17" i="1" s="1"/>
  <c r="M18" i="1"/>
  <c r="N18" i="1"/>
  <c r="O18" i="1" s="1"/>
  <c r="M19" i="1"/>
  <c r="N19" i="1"/>
  <c r="O19" i="1"/>
  <c r="M20" i="1"/>
  <c r="N20" i="1"/>
  <c r="O20" i="1" s="1"/>
  <c r="M21" i="1"/>
  <c r="N21" i="1"/>
  <c r="O21" i="1" s="1"/>
  <c r="M22" i="1"/>
  <c r="N22" i="1"/>
  <c r="O22" i="1" s="1"/>
  <c r="M23" i="1"/>
  <c r="N23" i="1"/>
  <c r="O23" i="1" s="1"/>
  <c r="M24" i="1"/>
  <c r="N24" i="1"/>
  <c r="O24" i="1" s="1"/>
  <c r="M25" i="1"/>
  <c r="N25" i="1"/>
  <c r="O25" i="1"/>
  <c r="M26" i="1"/>
  <c r="N26" i="1"/>
  <c r="O26" i="1" s="1"/>
  <c r="M27" i="1"/>
  <c r="N27" i="1"/>
  <c r="O27" i="1" s="1"/>
  <c r="M28" i="1"/>
  <c r="N28" i="1"/>
  <c r="O28" i="1" s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10" i="1" l="1"/>
  <c r="N10" i="1" l="1"/>
  <c r="M10" i="1" l="1"/>
  <c r="P29" i="1" s="1"/>
  <c r="O10" i="1" l="1"/>
</calcChain>
</file>

<file path=xl/sharedStrings.xml><?xml version="1.0" encoding="utf-8"?>
<sst xmlns="http://schemas.openxmlformats.org/spreadsheetml/2006/main" count="66" uniqueCount="40">
  <si>
    <t>№ п/п</t>
  </si>
  <si>
    <t>Определение и обоснование НМЦК методом сопоставимых рыночных цен (анализ рынка)</t>
  </si>
  <si>
    <t>с направлением запросов о предоставлении ценовой информации не менее пяти поставщикам (подрядчикам, исполнителям),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</si>
  <si>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</si>
  <si>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</si>
  <si>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</si>
  <si>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</si>
  <si>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n - кол-во значений, используемых в расчете</t>
  </si>
  <si>
    <t>Определение однородности совокупности значений выявленных цен</t>
  </si>
  <si>
    <t>&lt;ц&gt; - средн. арифм. величина цены единицы прод-ции, руб.</t>
  </si>
  <si>
    <t>Среднее квадратичное отклонение</t>
  </si>
  <si>
    <r>
      <t xml:space="preserve">V - коэф-нт вариации </t>
    </r>
    <r>
      <rPr>
        <i/>
        <sz val="10"/>
        <rFont val="Times New Roman"/>
        <family val="1"/>
        <charset val="204"/>
      </rPr>
      <t>(не должен превышать 33%)</t>
    </r>
  </si>
  <si>
    <t xml:space="preserve">Наименование товара </t>
  </si>
  <si>
    <t xml:space="preserve">Начальная (максимальная) цена контракта </t>
  </si>
  <si>
    <t>ИЦИ №4</t>
  </si>
  <si>
    <t>ИЦИ №5</t>
  </si>
  <si>
    <t>9=4+5+6+7+8</t>
  </si>
  <si>
    <t>10</t>
  </si>
  <si>
    <t>11= кол-во ответов ИЦИ</t>
  </si>
  <si>
    <t>12=          /11</t>
  </si>
  <si>
    <t>15=9*10.5/11</t>
  </si>
  <si>
    <r>
      <t xml:space="preserve">Заказчиком было направлены запросы о предоставлении ценовой информации </t>
    </r>
    <r>
      <rPr>
        <u/>
        <sz val="12"/>
        <color indexed="8"/>
        <rFont val="Times New Roman"/>
        <family val="1"/>
        <charset val="204"/>
      </rPr>
      <t>5-ти поставщикам (подрядчикам, исполнителям)</t>
    </r>
    <r>
      <rPr>
        <sz val="12"/>
        <color indexed="8"/>
        <rFont val="Times New Roman"/>
        <family val="1"/>
        <charset val="204"/>
      </rPr>
      <t>,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</t>
    </r>
  </si>
  <si>
    <t>Ответы на запрос получены от 3 поставщиков (подрядчиков, исполнителей).</t>
  </si>
  <si>
    <t xml:space="preserve">                  , тыс.руб. </t>
  </si>
  <si>
    <t xml:space="preserve">кол-во </t>
  </si>
  <si>
    <t>шт</t>
  </si>
  <si>
    <t>Заведующий _________________М.В. Соколова</t>
  </si>
  <si>
    <t xml:space="preserve"> Ед.измерения</t>
  </si>
  <si>
    <t>Игровой набор</t>
  </si>
  <si>
    <t xml:space="preserve">Игровой набор </t>
  </si>
  <si>
    <t>Развивающая игра</t>
  </si>
  <si>
    <t>Коляска для кукол</t>
  </si>
  <si>
    <t>Развивающий конструктор</t>
  </si>
  <si>
    <t>Мяч детский</t>
  </si>
  <si>
    <t>Детская палка гимнастическая</t>
  </si>
  <si>
    <t xml:space="preserve">Кроватка для кукол </t>
  </si>
  <si>
    <t xml:space="preserve">Развивающее пособие </t>
  </si>
  <si>
    <t>Игровой атрибут</t>
  </si>
  <si>
    <t xml:space="preserve">Игровой атрибут </t>
  </si>
  <si>
    <t>Предмет контракта: Поставка игрушек в 2026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</si>
</sst>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charset val="204"/>
      <scheme val="minor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sz val="12"/>
      <color indexed="8"/>
      <name val="Times New Roman"/>
      <family val="1"/>
      <charset val="204"/>
    </font>
    <font>
      <u/>
      <sz val="12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4" fontId="0" fillId="0" borderId="0" xfId="0" applyNumberFormat="1"/>
    <xf numFmtId="0" fontId="5" fillId="0" borderId="0" xfId="0" applyFont="1" applyAlignment="1">
      <alignment vertical="center" wrapText="1"/>
    </xf>
    <xf numFmtId="4" fontId="5" fillId="0" borderId="0" xfId="0" applyNumberFormat="1" applyFont="1" applyAlignment="1">
      <alignment vertical="center" wrapText="1"/>
    </xf>
    <xf numFmtId="4" fontId="6" fillId="2" borderId="6" xfId="0" applyNumberFormat="1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6" fillId="0" borderId="6" xfId="0" applyNumberFormat="1" applyFont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top" wrapText="1"/>
    </xf>
    <xf numFmtId="4" fontId="6" fillId="2" borderId="8" xfId="0" applyNumberFormat="1" applyFont="1" applyFill="1" applyBorder="1" applyAlignment="1">
      <alignment vertical="center" wrapText="1"/>
    </xf>
    <xf numFmtId="10" fontId="3" fillId="0" borderId="1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horizontal="center" vertical="center" wrapText="1"/>
    </xf>
    <xf numFmtId="0" fontId="7" fillId="0" borderId="7" xfId="0" applyFont="1" applyBorder="1" applyAlignment="1">
      <alignment vertical="center" wrapText="1"/>
    </xf>
    <xf numFmtId="0" fontId="9" fillId="2" borderId="6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9" fillId="2" borderId="6" xfId="0" applyNumberFormat="1" applyFont="1" applyFill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center" wrapText="1"/>
    </xf>
    <xf numFmtId="0" fontId="0" fillId="0" borderId="7" xfId="0" applyBorder="1"/>
    <xf numFmtId="2" fontId="3" fillId="2" borderId="1" xfId="0" applyNumberFormat="1" applyFont="1" applyFill="1" applyBorder="1" applyAlignment="1">
      <alignment horizontal="center"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2" fontId="3" fillId="0" borderId="1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vertical="center" wrapText="1"/>
    </xf>
    <xf numFmtId="0" fontId="9" fillId="2" borderId="11" xfId="0" applyFont="1" applyFill="1" applyBorder="1" applyAlignment="1">
      <alignment horizontal="center" vertical="center" wrapText="1"/>
    </xf>
    <xf numFmtId="2" fontId="0" fillId="0" borderId="0" xfId="0" applyNumberFormat="1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  <xf numFmtId="0" fontId="6" fillId="2" borderId="7" xfId="0" applyFont="1" applyFill="1" applyBorder="1" applyAlignment="1">
      <alignment horizontal="center" vertical="center" wrapText="1"/>
    </xf>
    <xf numFmtId="4" fontId="7" fillId="0" borderId="1" xfId="0" applyNumberFormat="1" applyFont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left" wrapText="1"/>
    </xf>
    <xf numFmtId="0" fontId="10" fillId="0" borderId="0" xfId="0" applyFont="1" applyAlignment="1">
      <alignment horizontal="left"/>
    </xf>
    <xf numFmtId="0" fontId="6" fillId="0" borderId="7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/>
    </xf>
    <xf numFmtId="0" fontId="10" fillId="0" borderId="12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9" fillId="2" borderId="9" xfId="0" applyFont="1" applyFill="1" applyBorder="1" applyAlignment="1">
      <alignment horizontal="center" vertical="center" wrapText="1"/>
    </xf>
    <xf numFmtId="0" fontId="9" fillId="2" borderId="10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4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114300</xdr:colOff>
      <xdr:row>7</xdr:row>
      <xdr:rowOff>352425</xdr:rowOff>
    </xdr:from>
    <xdr:to>
      <xdr:col>9</xdr:col>
      <xdr:colOff>561975</xdr:colOff>
      <xdr:row>7</xdr:row>
      <xdr:rowOff>352425</xdr:rowOff>
    </xdr:to>
    <xdr:pic>
      <xdr:nvPicPr>
        <xdr:cNvPr id="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333750"/>
          <a:ext cx="44767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28575</xdr:colOff>
      <xdr:row>7</xdr:row>
      <xdr:rowOff>514350</xdr:rowOff>
    </xdr:from>
    <xdr:to>
      <xdr:col>13</xdr:col>
      <xdr:colOff>609600</xdr:colOff>
      <xdr:row>7</xdr:row>
      <xdr:rowOff>514350</xdr:rowOff>
    </xdr:to>
    <xdr:pic>
      <xdr:nvPicPr>
        <xdr:cNvPr id="6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53350" y="3495675"/>
          <a:ext cx="5810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66675</xdr:colOff>
      <xdr:row>7</xdr:row>
      <xdr:rowOff>771525</xdr:rowOff>
    </xdr:from>
    <xdr:to>
      <xdr:col>14</xdr:col>
      <xdr:colOff>609600</xdr:colOff>
      <xdr:row>7</xdr:row>
      <xdr:rowOff>771525</xdr:rowOff>
    </xdr:to>
    <xdr:pic>
      <xdr:nvPicPr>
        <xdr:cNvPr id="7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43950" y="3752850"/>
          <a:ext cx="5429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228600</xdr:rowOff>
    </xdr:from>
    <xdr:to>
      <xdr:col>12</xdr:col>
      <xdr:colOff>485775</xdr:colOff>
      <xdr:row>8</xdr:row>
      <xdr:rowOff>228600</xdr:rowOff>
    </xdr:to>
    <xdr:pic>
      <xdr:nvPicPr>
        <xdr:cNvPr id="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324725" y="4610100"/>
          <a:ext cx="266700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247650</xdr:colOff>
      <xdr:row>7</xdr:row>
      <xdr:rowOff>533400</xdr:rowOff>
    </xdr:from>
    <xdr:to>
      <xdr:col>9</xdr:col>
      <xdr:colOff>695325</xdr:colOff>
      <xdr:row>7</xdr:row>
      <xdr:rowOff>533400</xdr:rowOff>
    </xdr:to>
    <xdr:pic>
      <xdr:nvPicPr>
        <xdr:cNvPr id="10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038600" y="3514725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381000</xdr:colOff>
      <xdr:row>8</xdr:row>
      <xdr:rowOff>238125</xdr:rowOff>
    </xdr:from>
    <xdr:to>
      <xdr:col>12</xdr:col>
      <xdr:colOff>590550</xdr:colOff>
      <xdr:row>8</xdr:row>
      <xdr:rowOff>238125</xdr:rowOff>
    </xdr:to>
    <xdr:pic>
      <xdr:nvPicPr>
        <xdr:cNvPr id="11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7486650" y="4619625"/>
          <a:ext cx="20955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76200</xdr:colOff>
      <xdr:row>7</xdr:row>
      <xdr:rowOff>609600</xdr:rowOff>
    </xdr:from>
    <xdr:to>
      <xdr:col>13</xdr:col>
      <xdr:colOff>609600</xdr:colOff>
      <xdr:row>7</xdr:row>
      <xdr:rowOff>609600</xdr:rowOff>
    </xdr:to>
    <xdr:pic>
      <xdr:nvPicPr>
        <xdr:cNvPr id="1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800975" y="359092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57150</xdr:colOff>
      <xdr:row>7</xdr:row>
      <xdr:rowOff>885825</xdr:rowOff>
    </xdr:from>
    <xdr:to>
      <xdr:col>14</xdr:col>
      <xdr:colOff>609600</xdr:colOff>
      <xdr:row>7</xdr:row>
      <xdr:rowOff>885825</xdr:rowOff>
    </xdr:to>
    <xdr:pic>
      <xdr:nvPicPr>
        <xdr:cNvPr id="13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34425" y="3867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9525</xdr:colOff>
      <xdr:row>6</xdr:row>
      <xdr:rowOff>348615</xdr:rowOff>
    </xdr:from>
    <xdr:to>
      <xdr:col>15</xdr:col>
      <xdr:colOff>609600</xdr:colOff>
      <xdr:row>6</xdr:row>
      <xdr:rowOff>529590</xdr:rowOff>
    </xdr:to>
    <xdr:pic>
      <xdr:nvPicPr>
        <xdr:cNvPr id="14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14137005" y="2406015"/>
          <a:ext cx="600075" cy="180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19050</xdr:colOff>
      <xdr:row>7</xdr:row>
      <xdr:rowOff>209550</xdr:rowOff>
    </xdr:from>
    <xdr:to>
      <xdr:col>15</xdr:col>
      <xdr:colOff>609600</xdr:colOff>
      <xdr:row>7</xdr:row>
      <xdr:rowOff>209550</xdr:rowOff>
    </xdr:to>
    <xdr:pic>
      <xdr:nvPicPr>
        <xdr:cNvPr id="1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9496425" y="3190875"/>
          <a:ext cx="98107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15</xdr:col>
      <xdr:colOff>85725</xdr:colOff>
      <xdr:row>7</xdr:row>
      <xdr:rowOff>485775</xdr:rowOff>
    </xdr:from>
    <xdr:to>
      <xdr:col>15</xdr:col>
      <xdr:colOff>1085850</xdr:colOff>
      <xdr:row>7</xdr:row>
      <xdr:rowOff>838200</xdr:rowOff>
    </xdr:to>
    <xdr:pic>
      <xdr:nvPicPr>
        <xdr:cNvPr id="18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14213205" y="3076575"/>
          <a:ext cx="10001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76200</xdr:colOff>
      <xdr:row>7</xdr:row>
      <xdr:rowOff>819150</xdr:rowOff>
    </xdr:from>
    <xdr:to>
      <xdr:col>14</xdr:col>
      <xdr:colOff>714375</xdr:colOff>
      <xdr:row>8</xdr:row>
      <xdr:rowOff>28575</xdr:rowOff>
    </xdr:to>
    <xdr:pic>
      <xdr:nvPicPr>
        <xdr:cNvPr id="20" name="Picture 19" descr="C:\Temp\KClipboardExport\8c4wnzhy.gif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087350" y="381000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47625</xdr:colOff>
      <xdr:row>7</xdr:row>
      <xdr:rowOff>628650</xdr:rowOff>
    </xdr:from>
    <xdr:to>
      <xdr:col>13</xdr:col>
      <xdr:colOff>885825</xdr:colOff>
      <xdr:row>7</xdr:row>
      <xdr:rowOff>1057275</xdr:rowOff>
    </xdr:to>
    <xdr:pic>
      <xdr:nvPicPr>
        <xdr:cNvPr id="22" name="Picture 21" descr="C:\Temp\KClipboardExport\sssqsznq.gif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544425" y="36195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149285</xdr:colOff>
      <xdr:row>7</xdr:row>
      <xdr:rowOff>369903</xdr:rowOff>
    </xdr:from>
    <xdr:to>
      <xdr:col>9</xdr:col>
      <xdr:colOff>596960</xdr:colOff>
      <xdr:row>7</xdr:row>
      <xdr:rowOff>703278</xdr:rowOff>
    </xdr:to>
    <xdr:pic>
      <xdr:nvPicPr>
        <xdr:cNvPr id="2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6892985" y="3360753"/>
          <a:ext cx="447675" cy="3333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12</xdr:col>
      <xdr:colOff>219075</xdr:colOff>
      <xdr:row>8</xdr:row>
      <xdr:rowOff>180975</xdr:rowOff>
    </xdr:from>
    <xdr:to>
      <xdr:col>12</xdr:col>
      <xdr:colOff>771525</xdr:colOff>
      <xdr:row>8</xdr:row>
      <xdr:rowOff>582757</xdr:rowOff>
    </xdr:to>
    <xdr:pic>
      <xdr:nvPicPr>
        <xdr:cNvPr id="24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10144125" y="4572000"/>
          <a:ext cx="552450" cy="40178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14</xdr:col>
      <xdr:colOff>209550</xdr:colOff>
      <xdr:row>28</xdr:row>
      <xdr:rowOff>47625</xdr:rowOff>
    </xdr:from>
    <xdr:to>
      <xdr:col>14</xdr:col>
      <xdr:colOff>723900</xdr:colOff>
      <xdr:row>28</xdr:row>
      <xdr:rowOff>203200</xdr:rowOff>
    </xdr:to>
    <xdr:pic>
      <xdr:nvPicPr>
        <xdr:cNvPr id="25" name="Picture 1" descr="C:\Temp\KClipboardExport\7d4qbwfz.gif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3398" b="32678"/>
        <a:stretch>
          <a:fillRect/>
        </a:stretch>
      </xdr:blipFill>
      <xdr:spPr bwMode="auto">
        <a:xfrm>
          <a:off x="12992100" y="9191625"/>
          <a:ext cx="514350" cy="1555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P49"/>
  <sheetViews>
    <sheetView tabSelected="1" workbookViewId="0">
      <selection activeCell="S8" sqref="S8"/>
    </sheetView>
  </sheetViews>
  <sheetFormatPr defaultRowHeight="14.4" x14ac:dyDescent="0.3"/>
  <cols>
    <col min="1" max="1" width="4.6640625" customWidth="1"/>
    <col min="2" max="2" width="35.33203125" customWidth="1"/>
    <col min="3" max="3" width="8" customWidth="1"/>
    <col min="4" max="4" width="1.109375" customWidth="1"/>
    <col min="5" max="6" width="13.6640625" customWidth="1"/>
    <col min="7" max="9" width="12.6640625" customWidth="1"/>
    <col min="10" max="10" width="15" customWidth="1"/>
    <col min="11" max="12" width="11.6640625" customWidth="1"/>
    <col min="13" max="13" width="17" customWidth="1"/>
    <col min="14" max="14" width="17.6640625" customWidth="1"/>
    <col min="15" max="15" width="13.33203125" customWidth="1"/>
    <col min="16" max="16" width="17.33203125" customWidth="1"/>
  </cols>
  <sheetData>
    <row r="1" spans="1:16" x14ac:dyDescent="0.3">
      <c r="A1" s="27" t="s">
        <v>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27"/>
      <c r="M1" s="27"/>
      <c r="N1" s="27"/>
      <c r="O1" s="27"/>
    </row>
    <row r="2" spans="1:16" ht="52.5" customHeight="1" x14ac:dyDescent="0.3">
      <c r="A2" s="28" t="s">
        <v>2</v>
      </c>
      <c r="B2" s="28"/>
      <c r="C2" s="28"/>
      <c r="D2" s="28"/>
      <c r="E2" s="28"/>
      <c r="F2" s="28"/>
      <c r="G2" s="28"/>
      <c r="H2" s="28"/>
      <c r="I2" s="28"/>
      <c r="J2" s="28"/>
      <c r="K2" s="28"/>
      <c r="L2" s="28"/>
      <c r="M2" s="28"/>
      <c r="N2" s="28"/>
      <c r="O2" s="28"/>
    </row>
    <row r="3" spans="1:16" x14ac:dyDescent="0.3">
      <c r="A3" s="28" t="s">
        <v>39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</row>
    <row r="4" spans="1:16" ht="51" customHeight="1" x14ac:dyDescent="0.3">
      <c r="A4" s="29" t="s">
        <v>21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</row>
    <row r="5" spans="1:16" ht="15.6" x14ac:dyDescent="0.3">
      <c r="A5" s="29" t="s">
        <v>22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</row>
    <row r="6" spans="1:16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3"/>
      <c r="M6" s="2"/>
      <c r="N6" s="2"/>
      <c r="O6" s="3"/>
    </row>
    <row r="7" spans="1:16" ht="42" customHeight="1" x14ac:dyDescent="0.3">
      <c r="A7" s="30" t="s">
        <v>0</v>
      </c>
      <c r="B7" s="30" t="s">
        <v>12</v>
      </c>
      <c r="C7" s="43" t="s">
        <v>27</v>
      </c>
      <c r="D7" s="44"/>
      <c r="E7" s="35" t="s">
        <v>6</v>
      </c>
      <c r="F7" s="36"/>
      <c r="G7" s="36"/>
      <c r="H7" s="36"/>
      <c r="I7" s="36"/>
      <c r="J7" s="11"/>
      <c r="K7" s="10"/>
      <c r="L7" s="32" t="s">
        <v>7</v>
      </c>
      <c r="M7" s="34" t="s">
        <v>8</v>
      </c>
      <c r="N7" s="34"/>
      <c r="O7" s="34"/>
      <c r="P7" s="4" t="s">
        <v>23</v>
      </c>
    </row>
    <row r="8" spans="1:16" ht="87.75" customHeight="1" x14ac:dyDescent="0.3">
      <c r="A8" s="31"/>
      <c r="B8" s="39"/>
      <c r="C8" s="45"/>
      <c r="D8" s="46"/>
      <c r="E8" s="12" t="s">
        <v>3</v>
      </c>
      <c r="F8" s="12" t="s">
        <v>4</v>
      </c>
      <c r="G8" s="12" t="s">
        <v>5</v>
      </c>
      <c r="H8" s="12" t="s">
        <v>14</v>
      </c>
      <c r="I8" s="12" t="s">
        <v>15</v>
      </c>
      <c r="J8" s="13"/>
      <c r="K8" s="5" t="s">
        <v>24</v>
      </c>
      <c r="L8" s="33"/>
      <c r="M8" s="6" t="s">
        <v>9</v>
      </c>
      <c r="N8" s="7" t="s">
        <v>10</v>
      </c>
      <c r="O8" s="7" t="s">
        <v>11</v>
      </c>
      <c r="P8" s="8"/>
    </row>
    <row r="9" spans="1:16" ht="57" customHeight="1" x14ac:dyDescent="0.3">
      <c r="A9" s="14">
        <v>1</v>
      </c>
      <c r="B9" s="14">
        <v>2</v>
      </c>
      <c r="C9" s="47">
        <v>3</v>
      </c>
      <c r="D9" s="48"/>
      <c r="E9" s="15">
        <v>4</v>
      </c>
      <c r="F9" s="15">
        <v>5</v>
      </c>
      <c r="G9" s="14">
        <v>6</v>
      </c>
      <c r="H9" s="14">
        <v>7</v>
      </c>
      <c r="I9" s="14">
        <v>8</v>
      </c>
      <c r="J9" s="14" t="s">
        <v>16</v>
      </c>
      <c r="K9" s="16" t="s">
        <v>17</v>
      </c>
      <c r="L9" s="14" t="s">
        <v>18</v>
      </c>
      <c r="M9" s="17" t="s">
        <v>19</v>
      </c>
      <c r="N9" s="18">
        <v>13</v>
      </c>
      <c r="O9" s="18">
        <v>14</v>
      </c>
      <c r="P9" s="14" t="s">
        <v>20</v>
      </c>
    </row>
    <row r="10" spans="1:16" ht="15.6" x14ac:dyDescent="0.3">
      <c r="A10" s="23">
        <v>1</v>
      </c>
      <c r="B10" s="24" t="s">
        <v>28</v>
      </c>
      <c r="C10" s="49" t="s">
        <v>25</v>
      </c>
      <c r="D10" s="50"/>
      <c r="E10" s="20">
        <v>673.41</v>
      </c>
      <c r="F10" s="20">
        <v>719.85</v>
      </c>
      <c r="G10" s="20">
        <v>761.49</v>
      </c>
      <c r="H10" s="20"/>
      <c r="I10" s="20"/>
      <c r="J10" s="20">
        <f>SUM(E10:I10)</f>
        <v>2154.75</v>
      </c>
      <c r="K10" s="21">
        <v>5</v>
      </c>
      <c r="L10" s="21">
        <v>3</v>
      </c>
      <c r="M10" s="22">
        <f>AVERAGE(E10:E10:G10)</f>
        <v>718.25</v>
      </c>
      <c r="N10" s="22">
        <f>STDEV(E10:F10:G10)</f>
        <v>44.061792973050949</v>
      </c>
      <c r="O10" s="9">
        <f>N10/M10</f>
        <v>6.1346039642256801E-2</v>
      </c>
      <c r="P10" s="20">
        <f>E10*K10</f>
        <v>3367.0499999999997</v>
      </c>
    </row>
    <row r="11" spans="1:16" ht="15.6" x14ac:dyDescent="0.3">
      <c r="A11" s="25">
        <v>2</v>
      </c>
      <c r="B11" s="24" t="s">
        <v>29</v>
      </c>
      <c r="C11" s="49" t="s">
        <v>25</v>
      </c>
      <c r="D11" s="50"/>
      <c r="E11" s="20">
        <v>674.72</v>
      </c>
      <c r="F11" s="20">
        <v>721.25</v>
      </c>
      <c r="G11" s="20">
        <v>762.98</v>
      </c>
      <c r="H11" s="20"/>
      <c r="I11" s="20"/>
      <c r="J11" s="20">
        <f t="shared" ref="J11:J28" si="0">SUM(E11:I11)</f>
        <v>2158.9499999999998</v>
      </c>
      <c r="K11" s="21">
        <v>3</v>
      </c>
      <c r="L11" s="21">
        <v>3</v>
      </c>
      <c r="M11" s="22">
        <f>AVERAGE(E11:E11:G11)</f>
        <v>719.65</v>
      </c>
      <c r="N11" s="22">
        <f>STDEV(E11:F11:G11)</f>
        <v>44.151748549746017</v>
      </c>
      <c r="O11" s="9">
        <f t="shared" ref="O11:O28" si="1">N11/M11</f>
        <v>6.135169672722298E-2</v>
      </c>
      <c r="P11" s="20">
        <f t="shared" ref="P11:P28" si="2">E11*K11</f>
        <v>2024.16</v>
      </c>
    </row>
    <row r="12" spans="1:16" ht="15.6" x14ac:dyDescent="0.3">
      <c r="A12" s="25">
        <v>3</v>
      </c>
      <c r="B12" s="24" t="s">
        <v>30</v>
      </c>
      <c r="C12" s="49" t="s">
        <v>25</v>
      </c>
      <c r="D12" s="50"/>
      <c r="E12" s="20">
        <v>446.32</v>
      </c>
      <c r="F12" s="20">
        <v>477.1</v>
      </c>
      <c r="G12" s="20">
        <v>504.7</v>
      </c>
      <c r="H12" s="20"/>
      <c r="I12" s="20"/>
      <c r="J12" s="20">
        <f t="shared" si="0"/>
        <v>1428.1200000000001</v>
      </c>
      <c r="K12" s="21">
        <v>5</v>
      </c>
      <c r="L12" s="21">
        <v>3</v>
      </c>
      <c r="M12" s="22">
        <f>AVERAGE(E12:E12:G12)</f>
        <v>476.04</v>
      </c>
      <c r="N12" s="22">
        <f>STDEV(E12:F12:G12)</f>
        <v>29.204431170628883</v>
      </c>
      <c r="O12" s="9">
        <f t="shared" si="1"/>
        <v>6.1348691644880431E-2</v>
      </c>
      <c r="P12" s="20">
        <f t="shared" si="2"/>
        <v>2231.6</v>
      </c>
    </row>
    <row r="13" spans="1:16" ht="15.6" x14ac:dyDescent="0.3">
      <c r="A13" s="23">
        <v>4</v>
      </c>
      <c r="B13" s="24" t="s">
        <v>30</v>
      </c>
      <c r="C13" s="51" t="s">
        <v>25</v>
      </c>
      <c r="D13" s="52"/>
      <c r="E13" s="20">
        <v>446.75</v>
      </c>
      <c r="F13" s="20">
        <v>477.56</v>
      </c>
      <c r="G13" s="20">
        <v>505.19</v>
      </c>
      <c r="H13" s="20"/>
      <c r="I13" s="20"/>
      <c r="J13" s="20">
        <f t="shared" si="0"/>
        <v>1429.5</v>
      </c>
      <c r="K13" s="21">
        <v>5</v>
      </c>
      <c r="L13" s="21">
        <v>3</v>
      </c>
      <c r="M13" s="22">
        <f>AVERAGE(E13:E13:G13)</f>
        <v>476.5</v>
      </c>
      <c r="N13" s="22">
        <f>STDEV(E13:F13:G13)</f>
        <v>29.234416361542092</v>
      </c>
      <c r="O13" s="9">
        <f t="shared" si="1"/>
        <v>6.1352395302291904E-2</v>
      </c>
      <c r="P13" s="20">
        <f t="shared" si="2"/>
        <v>2233.75</v>
      </c>
    </row>
    <row r="14" spans="1:16" ht="15.6" x14ac:dyDescent="0.3">
      <c r="A14" s="25">
        <v>5</v>
      </c>
      <c r="B14" s="24" t="s">
        <v>30</v>
      </c>
      <c r="C14" s="51" t="s">
        <v>25</v>
      </c>
      <c r="D14" s="52"/>
      <c r="E14" s="20">
        <v>758.7</v>
      </c>
      <c r="F14" s="20">
        <v>811.02</v>
      </c>
      <c r="G14" s="20">
        <v>857.94</v>
      </c>
      <c r="H14" s="20"/>
      <c r="I14" s="20"/>
      <c r="J14" s="20">
        <f t="shared" si="0"/>
        <v>2427.66</v>
      </c>
      <c r="K14" s="21">
        <v>5</v>
      </c>
      <c r="L14" s="21">
        <v>3</v>
      </c>
      <c r="M14" s="22">
        <f>AVERAGE(E14:E14:G14)</f>
        <v>809.21999999999991</v>
      </c>
      <c r="N14" s="22">
        <f>STDEV(E14:F14:G14)</f>
        <v>49.644480055692</v>
      </c>
      <c r="O14" s="9">
        <f t="shared" si="1"/>
        <v>6.1348557939363842E-2</v>
      </c>
      <c r="P14" s="20">
        <f t="shared" si="2"/>
        <v>3793.5</v>
      </c>
    </row>
    <row r="15" spans="1:16" ht="15.6" x14ac:dyDescent="0.3">
      <c r="A15" s="25">
        <v>6</v>
      </c>
      <c r="B15" s="24" t="s">
        <v>28</v>
      </c>
      <c r="C15" s="51" t="s">
        <v>25</v>
      </c>
      <c r="D15" s="52"/>
      <c r="E15" s="20">
        <v>1415.96</v>
      </c>
      <c r="F15" s="20">
        <v>1513.6</v>
      </c>
      <c r="G15" s="20">
        <v>1601.17</v>
      </c>
      <c r="H15" s="20"/>
      <c r="I15" s="20"/>
      <c r="J15" s="20">
        <f t="shared" si="0"/>
        <v>4530.7299999999996</v>
      </c>
      <c r="K15" s="21">
        <v>5</v>
      </c>
      <c r="L15" s="21">
        <v>3</v>
      </c>
      <c r="M15" s="22">
        <f>AVERAGE(E15:E15:G15)</f>
        <v>1510.2433333333331</v>
      </c>
      <c r="N15" s="22">
        <f>STDEV(E15:F15:G15)</f>
        <v>92.650614856747367</v>
      </c>
      <c r="O15" s="9">
        <f t="shared" si="1"/>
        <v>6.1348136960322541E-2</v>
      </c>
      <c r="P15" s="20">
        <f t="shared" si="2"/>
        <v>7079.8</v>
      </c>
    </row>
    <row r="16" spans="1:16" ht="15.6" x14ac:dyDescent="0.3">
      <c r="A16" s="23">
        <v>7</v>
      </c>
      <c r="B16" s="24" t="s">
        <v>29</v>
      </c>
      <c r="C16" s="51" t="s">
        <v>25</v>
      </c>
      <c r="D16" s="52"/>
      <c r="E16" s="20">
        <v>476.07</v>
      </c>
      <c r="F16" s="20">
        <v>508.9</v>
      </c>
      <c r="G16" s="20">
        <v>538.34</v>
      </c>
      <c r="H16" s="20"/>
      <c r="I16" s="20"/>
      <c r="J16" s="20">
        <f t="shared" si="0"/>
        <v>1523.31</v>
      </c>
      <c r="K16" s="21">
        <v>5</v>
      </c>
      <c r="L16" s="21">
        <v>3</v>
      </c>
      <c r="M16" s="22">
        <f>AVERAGE(E16:E16:G16)</f>
        <v>507.77</v>
      </c>
      <c r="N16" s="22">
        <f>STDEV(E16:F16:G16)</f>
        <v>31.150375599661736</v>
      </c>
      <c r="O16" s="9">
        <f t="shared" si="1"/>
        <v>6.1347412410464847E-2</v>
      </c>
      <c r="P16" s="20">
        <f t="shared" si="2"/>
        <v>2380.35</v>
      </c>
    </row>
    <row r="17" spans="1:16" ht="15.6" x14ac:dyDescent="0.3">
      <c r="A17" s="25">
        <v>8</v>
      </c>
      <c r="B17" s="24" t="s">
        <v>31</v>
      </c>
      <c r="C17" s="51" t="s">
        <v>25</v>
      </c>
      <c r="D17" s="52"/>
      <c r="E17" s="20">
        <v>1451.92</v>
      </c>
      <c r="F17" s="20">
        <v>1552.04</v>
      </c>
      <c r="G17" s="20">
        <v>1641.84</v>
      </c>
      <c r="H17" s="20"/>
      <c r="I17" s="20"/>
      <c r="J17" s="20">
        <f t="shared" si="0"/>
        <v>4645.8</v>
      </c>
      <c r="K17" s="21">
        <v>5</v>
      </c>
      <c r="L17" s="21">
        <v>3</v>
      </c>
      <c r="M17" s="22">
        <f>AVERAGE(E17:E17:G17)</f>
        <v>1548.6000000000001</v>
      </c>
      <c r="N17" s="22">
        <f>STDEV(E17:F17:G17)</f>
        <v>95.00671976234095</v>
      </c>
      <c r="O17" s="9">
        <f t="shared" si="1"/>
        <v>6.1350070878432743E-2</v>
      </c>
      <c r="P17" s="20">
        <f t="shared" si="2"/>
        <v>7259.6</v>
      </c>
    </row>
    <row r="18" spans="1:16" ht="15.6" x14ac:dyDescent="0.3">
      <c r="A18" s="25">
        <v>9</v>
      </c>
      <c r="B18" s="24" t="s">
        <v>31</v>
      </c>
      <c r="C18" s="51" t="s">
        <v>25</v>
      </c>
      <c r="D18" s="52"/>
      <c r="E18" s="20">
        <v>5532.99</v>
      </c>
      <c r="F18" s="20">
        <v>5914.53</v>
      </c>
      <c r="G18" s="20">
        <v>6256.72</v>
      </c>
      <c r="H18" s="20"/>
      <c r="I18" s="20"/>
      <c r="J18" s="20">
        <f t="shared" si="0"/>
        <v>17704.240000000002</v>
      </c>
      <c r="K18" s="21">
        <v>5</v>
      </c>
      <c r="L18" s="21">
        <v>3</v>
      </c>
      <c r="M18" s="22">
        <f>AVERAGE(E18:E18:G18)</f>
        <v>5901.4133333333339</v>
      </c>
      <c r="N18" s="22">
        <f>STDEV(E18:F18:G18)</f>
        <v>362.04324801511416</v>
      </c>
      <c r="O18" s="9">
        <f t="shared" si="1"/>
        <v>6.1348566447661262E-2</v>
      </c>
      <c r="P18" s="20">
        <f t="shared" si="2"/>
        <v>27664.949999999997</v>
      </c>
    </row>
    <row r="19" spans="1:16" ht="15.6" x14ac:dyDescent="0.3">
      <c r="A19" s="23">
        <v>10</v>
      </c>
      <c r="B19" s="24" t="s">
        <v>32</v>
      </c>
      <c r="C19" s="51" t="s">
        <v>25</v>
      </c>
      <c r="D19" s="52"/>
      <c r="E19" s="20">
        <v>586.79</v>
      </c>
      <c r="F19" s="20">
        <v>627.25</v>
      </c>
      <c r="G19" s="20">
        <v>663.54</v>
      </c>
      <c r="H19" s="20"/>
      <c r="I19" s="20"/>
      <c r="J19" s="20">
        <f t="shared" si="0"/>
        <v>1877.58</v>
      </c>
      <c r="K19" s="21">
        <v>15</v>
      </c>
      <c r="L19" s="21">
        <v>3</v>
      </c>
      <c r="M19" s="22">
        <f>AVERAGE(E19:E19:G19)</f>
        <v>625.86</v>
      </c>
      <c r="N19" s="22">
        <f>STDEV(E19:F19:G19)</f>
        <v>38.393875813728421</v>
      </c>
      <c r="O19" s="9">
        <f t="shared" si="1"/>
        <v>6.1345789495619502E-2</v>
      </c>
      <c r="P19" s="20">
        <f t="shared" si="2"/>
        <v>8801.8499999999985</v>
      </c>
    </row>
    <row r="20" spans="1:16" ht="15.6" x14ac:dyDescent="0.3">
      <c r="A20" s="25">
        <v>11</v>
      </c>
      <c r="B20" s="24" t="s">
        <v>32</v>
      </c>
      <c r="C20" s="51" t="s">
        <v>25</v>
      </c>
      <c r="D20" s="52"/>
      <c r="E20" s="20">
        <v>545.08000000000004</v>
      </c>
      <c r="F20" s="20">
        <v>582.66999999999996</v>
      </c>
      <c r="G20" s="20">
        <v>616.38</v>
      </c>
      <c r="H20" s="20"/>
      <c r="I20" s="20"/>
      <c r="J20" s="20">
        <f t="shared" si="0"/>
        <v>1744.13</v>
      </c>
      <c r="K20" s="21">
        <v>15</v>
      </c>
      <c r="L20" s="21">
        <v>3</v>
      </c>
      <c r="M20" s="22">
        <f>AVERAGE(E20:E20:G20)</f>
        <v>581.37666666666667</v>
      </c>
      <c r="N20" s="22">
        <f>STDEV(E20:F20:G20)</f>
        <v>35.667590797996596</v>
      </c>
      <c r="O20" s="9">
        <f t="shared" si="1"/>
        <v>6.1350227559866403E-2</v>
      </c>
      <c r="P20" s="20">
        <f t="shared" si="2"/>
        <v>8176.2000000000007</v>
      </c>
    </row>
    <row r="21" spans="1:16" ht="15.6" x14ac:dyDescent="0.3">
      <c r="A21" s="25">
        <v>12</v>
      </c>
      <c r="B21" s="24" t="s">
        <v>33</v>
      </c>
      <c r="C21" s="51" t="s">
        <v>25</v>
      </c>
      <c r="D21" s="52"/>
      <c r="E21" s="20">
        <v>237.07</v>
      </c>
      <c r="F21" s="20">
        <v>253.42</v>
      </c>
      <c r="G21" s="20">
        <v>268.08</v>
      </c>
      <c r="H21" s="20"/>
      <c r="I21" s="20"/>
      <c r="J21" s="20">
        <f t="shared" si="0"/>
        <v>758.56999999999994</v>
      </c>
      <c r="K21" s="21">
        <v>15</v>
      </c>
      <c r="L21" s="21">
        <v>3</v>
      </c>
      <c r="M21" s="22">
        <f>AVERAGE(E21:E21:G21)</f>
        <v>252.85666666666665</v>
      </c>
      <c r="N21" s="22">
        <f>STDEV(E21:F21:G21)</f>
        <v>15.512673313563115</v>
      </c>
      <c r="O21" s="9">
        <f t="shared" si="1"/>
        <v>6.1349671013471857E-2</v>
      </c>
      <c r="P21" s="20">
        <f t="shared" si="2"/>
        <v>3556.0499999999997</v>
      </c>
    </row>
    <row r="22" spans="1:16" ht="15.6" x14ac:dyDescent="0.3">
      <c r="A22" s="23">
        <v>13</v>
      </c>
      <c r="B22" s="24" t="s">
        <v>33</v>
      </c>
      <c r="C22" s="51" t="s">
        <v>25</v>
      </c>
      <c r="D22" s="52"/>
      <c r="E22" s="20">
        <v>251.94</v>
      </c>
      <c r="F22" s="20">
        <v>269.31</v>
      </c>
      <c r="G22" s="20">
        <v>284.89</v>
      </c>
      <c r="H22" s="20"/>
      <c r="I22" s="20"/>
      <c r="J22" s="20">
        <f t="shared" si="0"/>
        <v>806.14</v>
      </c>
      <c r="K22" s="21">
        <v>15</v>
      </c>
      <c r="L22" s="21">
        <v>3</v>
      </c>
      <c r="M22" s="22">
        <f>AVERAGE(E22:E22:G22)</f>
        <v>268.71333333333331</v>
      </c>
      <c r="N22" s="22">
        <f>STDEV(E22:F22:G22)</f>
        <v>16.483101447644284</v>
      </c>
      <c r="O22" s="9">
        <f t="shared" si="1"/>
        <v>6.1340839485613981E-2</v>
      </c>
      <c r="P22" s="20">
        <f t="shared" si="2"/>
        <v>3779.1</v>
      </c>
    </row>
    <row r="23" spans="1:16" ht="15.6" x14ac:dyDescent="0.3">
      <c r="A23" s="25">
        <v>14</v>
      </c>
      <c r="B23" s="24" t="s">
        <v>33</v>
      </c>
      <c r="C23" s="51" t="s">
        <v>25</v>
      </c>
      <c r="D23" s="52"/>
      <c r="E23" s="20">
        <v>371.43</v>
      </c>
      <c r="F23" s="20">
        <v>397.04</v>
      </c>
      <c r="G23" s="20">
        <v>420.01</v>
      </c>
      <c r="H23" s="20"/>
      <c r="I23" s="20"/>
      <c r="J23" s="20">
        <f t="shared" si="0"/>
        <v>1188.48</v>
      </c>
      <c r="K23" s="21">
        <v>30</v>
      </c>
      <c r="L23" s="21">
        <v>3</v>
      </c>
      <c r="M23" s="22">
        <f>AVERAGE(E23:E23:G23)</f>
        <v>396.16</v>
      </c>
      <c r="N23" s="22">
        <f>STDEV(E23:F23:G23)</f>
        <v>24.301952596447876</v>
      </c>
      <c r="O23" s="9">
        <f t="shared" si="1"/>
        <v>6.1343781796364787E-2</v>
      </c>
      <c r="P23" s="20">
        <f t="shared" si="2"/>
        <v>11142.9</v>
      </c>
    </row>
    <row r="24" spans="1:16" ht="15.6" x14ac:dyDescent="0.3">
      <c r="A24" s="25">
        <v>15</v>
      </c>
      <c r="B24" s="24" t="s">
        <v>34</v>
      </c>
      <c r="C24" s="51" t="s">
        <v>25</v>
      </c>
      <c r="D24" s="52"/>
      <c r="E24" s="20">
        <v>152.61000000000001</v>
      </c>
      <c r="F24" s="20">
        <v>163.13</v>
      </c>
      <c r="G24" s="20">
        <v>172.57</v>
      </c>
      <c r="H24" s="20"/>
      <c r="I24" s="20"/>
      <c r="J24" s="20">
        <f t="shared" si="0"/>
        <v>488.31</v>
      </c>
      <c r="K24" s="21">
        <v>30</v>
      </c>
      <c r="L24" s="21">
        <v>3</v>
      </c>
      <c r="M24" s="22">
        <f>AVERAGE(E24:E24:G24)</f>
        <v>162.77000000000001</v>
      </c>
      <c r="N24" s="22">
        <f>STDEV(E24:F24:G24)</f>
        <v>9.9848685519640057</v>
      </c>
      <c r="O24" s="9">
        <f t="shared" si="1"/>
        <v>6.1343420482668824E-2</v>
      </c>
      <c r="P24" s="20">
        <f t="shared" si="2"/>
        <v>4578.3</v>
      </c>
    </row>
    <row r="25" spans="1:16" ht="15.6" x14ac:dyDescent="0.3">
      <c r="A25" s="23">
        <v>16</v>
      </c>
      <c r="B25" s="24" t="s">
        <v>35</v>
      </c>
      <c r="C25" s="51" t="s">
        <v>25</v>
      </c>
      <c r="D25" s="52"/>
      <c r="E25" s="20">
        <v>1828.75</v>
      </c>
      <c r="F25" s="20">
        <v>1954.85</v>
      </c>
      <c r="G25" s="20">
        <v>2067.96</v>
      </c>
      <c r="H25" s="20"/>
      <c r="I25" s="20"/>
      <c r="J25" s="20">
        <f t="shared" si="0"/>
        <v>5851.5599999999995</v>
      </c>
      <c r="K25" s="21">
        <v>5</v>
      </c>
      <c r="L25" s="21">
        <v>3</v>
      </c>
      <c r="M25" s="22">
        <f>AVERAGE(E25:E25:G25)</f>
        <v>1950.5199999999998</v>
      </c>
      <c r="N25" s="22">
        <f>STDEV(E25:F25:G25)</f>
        <v>119.66376937068297</v>
      </c>
      <c r="O25" s="9">
        <f t="shared" si="1"/>
        <v>6.1349675661199574E-2</v>
      </c>
      <c r="P25" s="20">
        <f t="shared" si="2"/>
        <v>9143.75</v>
      </c>
    </row>
    <row r="26" spans="1:16" ht="15.6" x14ac:dyDescent="0.3">
      <c r="A26" s="25">
        <v>17</v>
      </c>
      <c r="B26" s="24" t="s">
        <v>36</v>
      </c>
      <c r="C26" s="49" t="s">
        <v>25</v>
      </c>
      <c r="D26" s="50"/>
      <c r="E26" s="20">
        <v>776.5</v>
      </c>
      <c r="F26" s="20">
        <v>830.04</v>
      </c>
      <c r="G26" s="20">
        <v>878.07</v>
      </c>
      <c r="H26" s="20"/>
      <c r="I26" s="20"/>
      <c r="J26" s="20">
        <f t="shared" si="0"/>
        <v>2484.61</v>
      </c>
      <c r="K26" s="21">
        <v>5</v>
      </c>
      <c r="L26" s="21">
        <v>3</v>
      </c>
      <c r="M26" s="22">
        <f>AVERAGE(E26:E26:G26)</f>
        <v>828.20333333333338</v>
      </c>
      <c r="N26" s="22">
        <f>STDEV(E26:F26:G26)</f>
        <v>50.809902906159301</v>
      </c>
      <c r="O26" s="9">
        <f t="shared" si="1"/>
        <v>6.1349551325350013E-2</v>
      </c>
      <c r="P26" s="20">
        <f t="shared" si="2"/>
        <v>3882.5</v>
      </c>
    </row>
    <row r="27" spans="1:16" ht="15.6" x14ac:dyDescent="0.3">
      <c r="A27" s="25">
        <v>18</v>
      </c>
      <c r="B27" s="24" t="s">
        <v>37</v>
      </c>
      <c r="C27" s="51" t="s">
        <v>25</v>
      </c>
      <c r="D27" s="52"/>
      <c r="E27" s="20">
        <v>81.099999999999994</v>
      </c>
      <c r="F27" s="20">
        <v>86.69</v>
      </c>
      <c r="G27" s="20">
        <v>91.71</v>
      </c>
      <c r="H27" s="20"/>
      <c r="I27" s="20"/>
      <c r="J27" s="20">
        <f t="shared" si="0"/>
        <v>259.5</v>
      </c>
      <c r="K27" s="21">
        <v>10</v>
      </c>
      <c r="L27" s="21">
        <v>3</v>
      </c>
      <c r="M27" s="22">
        <f>AVERAGE(E27:E27:G27)</f>
        <v>86.5</v>
      </c>
      <c r="N27" s="22">
        <f>STDEV(E27:F27:G27)</f>
        <v>5.3075512244348619</v>
      </c>
      <c r="O27" s="9">
        <f t="shared" si="1"/>
        <v>6.1358973692888577E-2</v>
      </c>
      <c r="P27" s="20">
        <f t="shared" si="2"/>
        <v>811</v>
      </c>
    </row>
    <row r="28" spans="1:16" ht="15.6" x14ac:dyDescent="0.3">
      <c r="A28" s="23">
        <v>19</v>
      </c>
      <c r="B28" s="24" t="s">
        <v>38</v>
      </c>
      <c r="C28" s="51" t="s">
        <v>25</v>
      </c>
      <c r="D28" s="52"/>
      <c r="E28" s="20">
        <v>138.80000000000001</v>
      </c>
      <c r="F28" s="20">
        <v>148.37</v>
      </c>
      <c r="G28" s="20">
        <v>156.96</v>
      </c>
      <c r="H28" s="20"/>
      <c r="I28" s="20"/>
      <c r="J28" s="20">
        <f t="shared" si="0"/>
        <v>444.13</v>
      </c>
      <c r="K28" s="21">
        <v>20</v>
      </c>
      <c r="L28" s="21">
        <v>3</v>
      </c>
      <c r="M28" s="22">
        <f>AVERAGE(E28:E28:G28)</f>
        <v>148.04333333333332</v>
      </c>
      <c r="N28" s="22">
        <f>STDEV(E28:F28:G28)</f>
        <v>9.0844060528651678</v>
      </c>
      <c r="O28" s="9">
        <f t="shared" si="1"/>
        <v>6.1363155289207001E-2</v>
      </c>
      <c r="P28" s="20">
        <f t="shared" si="2"/>
        <v>2776</v>
      </c>
    </row>
    <row r="29" spans="1:16" ht="19.2" customHeight="1" x14ac:dyDescent="0.3">
      <c r="A29" s="19"/>
      <c r="B29" s="40" t="s">
        <v>13</v>
      </c>
      <c r="C29" s="41"/>
      <c r="D29" s="42"/>
      <c r="E29" s="42"/>
      <c r="F29" s="42"/>
      <c r="G29" s="42"/>
      <c r="H29" s="42"/>
      <c r="I29" s="42"/>
      <c r="J29" s="42"/>
      <c r="K29" s="19"/>
      <c r="L29" s="19"/>
      <c r="M29" s="19"/>
      <c r="N29" s="19"/>
      <c r="O29" s="19"/>
      <c r="P29" s="20">
        <f>SUM(P10:P28)</f>
        <v>114682.40999999999</v>
      </c>
    </row>
    <row r="30" spans="1:16" x14ac:dyDescent="0.3">
      <c r="H30" s="1"/>
      <c r="I30" s="1"/>
      <c r="J30" s="1"/>
      <c r="P30" s="26"/>
    </row>
    <row r="31" spans="1:16" x14ac:dyDescent="0.3">
      <c r="B31" s="37" t="s">
        <v>26</v>
      </c>
      <c r="C31" s="38"/>
      <c r="D31" s="38"/>
      <c r="E31" s="38"/>
      <c r="F31" s="38"/>
      <c r="G31" s="38"/>
      <c r="H31" s="38"/>
      <c r="I31" s="38"/>
      <c r="J31" s="1"/>
    </row>
    <row r="32" spans="1:16" ht="16.5" customHeight="1" x14ac:dyDescent="0.3">
      <c r="B32" s="38"/>
      <c r="C32" s="38"/>
      <c r="D32" s="38"/>
      <c r="E32" s="38"/>
      <c r="F32" s="38"/>
      <c r="G32" s="38"/>
      <c r="H32" s="38"/>
      <c r="I32" s="38"/>
      <c r="J32" s="1"/>
    </row>
    <row r="33" spans="8:10" x14ac:dyDescent="0.3">
      <c r="H33" s="1"/>
      <c r="I33" s="1"/>
      <c r="J33" s="1"/>
    </row>
    <row r="34" spans="8:10" x14ac:dyDescent="0.3">
      <c r="H34" s="1"/>
      <c r="I34" s="1"/>
      <c r="J34" s="1"/>
    </row>
    <row r="35" spans="8:10" x14ac:dyDescent="0.3">
      <c r="H35" s="1"/>
      <c r="I35" s="1"/>
      <c r="J35" s="1"/>
    </row>
    <row r="36" spans="8:10" x14ac:dyDescent="0.3">
      <c r="H36" s="1"/>
      <c r="I36" s="1"/>
      <c r="J36" s="1"/>
    </row>
    <row r="37" spans="8:10" x14ac:dyDescent="0.3">
      <c r="H37" s="1"/>
      <c r="I37" s="1"/>
      <c r="J37" s="1"/>
    </row>
    <row r="38" spans="8:10" x14ac:dyDescent="0.3">
      <c r="H38" s="1"/>
      <c r="I38" s="1"/>
      <c r="J38" s="1"/>
    </row>
    <row r="39" spans="8:10" x14ac:dyDescent="0.3">
      <c r="H39" s="1"/>
      <c r="I39" s="1"/>
      <c r="J39" s="1"/>
    </row>
    <row r="40" spans="8:10" x14ac:dyDescent="0.3">
      <c r="H40" s="1"/>
      <c r="I40" s="1"/>
      <c r="J40" s="1"/>
    </row>
    <row r="41" spans="8:10" x14ac:dyDescent="0.3">
      <c r="H41" s="1"/>
      <c r="I41" s="1"/>
      <c r="J41" s="1"/>
    </row>
    <row r="42" spans="8:10" x14ac:dyDescent="0.3">
      <c r="H42" s="1"/>
      <c r="I42" s="1"/>
      <c r="J42" s="1"/>
    </row>
    <row r="43" spans="8:10" x14ac:dyDescent="0.3">
      <c r="H43" s="1"/>
      <c r="I43" s="1"/>
      <c r="J43" s="1"/>
    </row>
    <row r="44" spans="8:10" x14ac:dyDescent="0.3">
      <c r="H44" s="1"/>
      <c r="I44" s="1"/>
      <c r="J44" s="1"/>
    </row>
    <row r="45" spans="8:10" x14ac:dyDescent="0.3">
      <c r="H45" s="1"/>
      <c r="I45" s="1"/>
      <c r="J45" s="1"/>
    </row>
    <row r="46" spans="8:10" x14ac:dyDescent="0.3">
      <c r="H46" s="1"/>
      <c r="I46" s="1"/>
      <c r="J46" s="1"/>
    </row>
    <row r="47" spans="8:10" x14ac:dyDescent="0.3">
      <c r="H47" s="1"/>
      <c r="I47" s="1"/>
      <c r="J47" s="1"/>
    </row>
    <row r="48" spans="8:10" x14ac:dyDescent="0.3">
      <c r="H48" s="1"/>
      <c r="I48" s="1"/>
      <c r="J48" s="1"/>
    </row>
    <row r="49" spans="8:10" x14ac:dyDescent="0.3">
      <c r="H49" s="1"/>
      <c r="I49" s="1"/>
      <c r="J49" s="1"/>
    </row>
  </sheetData>
  <mergeCells count="18">
    <mergeCell ref="B31:I32"/>
    <mergeCell ref="B7:B8"/>
    <mergeCell ref="B29:J29"/>
    <mergeCell ref="C7:D8"/>
    <mergeCell ref="C9:D9"/>
    <mergeCell ref="C10:D10"/>
    <mergeCell ref="C11:D11"/>
    <mergeCell ref="C12:D12"/>
    <mergeCell ref="C26:D26"/>
    <mergeCell ref="A1:O1"/>
    <mergeCell ref="A2:O2"/>
    <mergeCell ref="A4:O4"/>
    <mergeCell ref="A5:O5"/>
    <mergeCell ref="A7:A8"/>
    <mergeCell ref="L7:L8"/>
    <mergeCell ref="M7:O7"/>
    <mergeCell ref="E7:I7"/>
    <mergeCell ref="A3:P3"/>
  </mergeCells>
  <phoneticPr fontId="12" type="noConversion"/>
  <pageMargins left="0.31496062992125984" right="0.31496062992125984" top="0.35433070866141736" bottom="0.35433070866141736" header="0.31496062992125984" footer="0.31496062992125984"/>
  <pageSetup paperSize="9" scale="60" fitToHeight="0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4.4" x14ac:dyDescent="0.3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Лист1</vt:lpstr>
      <vt:lpstr>Лист2</vt:lpstr>
      <vt:lpstr>Лист3</vt:lpstr>
      <vt:lpstr>Лист1!Заголовки_для_печати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2026-05-22T09:22:05Z</dcterms:modified>
</cp:coreProperties>
</file>