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/>
  <bookViews>
    <workbookView xWindow="-120" yWindow="-120" windowWidth="23256" windowHeight="13140"/>
  </bookViews>
  <sheets>
    <sheet name="расчет по 3 кп" sheetId="9" r:id="rId1"/>
  </sheets>
  <definedNames>
    <definedName name="_xlnm._FilterDatabase" localSheetId="0" hidden="1">'расчет по 3 кп'!#REF!</definedName>
    <definedName name="Print_Area" localSheetId="0">'расчет по 3 кп'!$A$4:$M$8</definedName>
  </definedNames>
  <calcPr calcId="125725" fullPrecision="0" calcOnSave="0" concurrentCalc="0"/>
</workbook>
</file>

<file path=xl/calcChain.xml><?xml version="1.0" encoding="utf-8"?>
<calcChain xmlns="http://schemas.openxmlformats.org/spreadsheetml/2006/main">
  <c r="H7" i="9"/>
  <c r="G7"/>
  <c r="F7"/>
  <c r="L7"/>
  <c r="M7"/>
  <c r="K7"/>
  <c r="I7"/>
  <c r="J7"/>
  <c r="M8"/>
</calcChain>
</file>

<file path=xl/sharedStrings.xml><?xml version="1.0" encoding="utf-8"?>
<sst xmlns="http://schemas.openxmlformats.org/spreadsheetml/2006/main" count="25" uniqueCount="25">
  <si>
    <t>№ п/п</t>
  </si>
  <si>
    <t>Наименование товара (работы, услуги)</t>
  </si>
  <si>
    <t>Определение однородности совокупности значений выявленных цен</t>
  </si>
  <si>
    <t>НМЦК, руб. с НДС</t>
  </si>
  <si>
    <t>Среднее квадратичное отклонение</t>
  </si>
  <si>
    <t xml:space="preserve">V - коэф-нт вариации </t>
  </si>
  <si>
    <t>ед.изм</t>
  </si>
  <si>
    <t>Средн. арифм. величина цены единицы товара, работы, услуги, руб.(ЦЕМ1)</t>
  </si>
  <si>
    <t xml:space="preserve"> минимальная цена</t>
  </si>
  <si>
    <t>кол-во</t>
  </si>
  <si>
    <t>Метод сопоставимых рыночных цен (анализ рынка)
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</si>
  <si>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 xml:space="preserve">Обоснование и расчет начальной (максимальной) цены контракта </t>
  </si>
  <si>
    <t>Заказчиком было направлены запросы о предоставлении ценовой информации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Запросы содержали сопоставимые условия выполнения контракта. Использована ценовая информация Единой информационной системы в сфере закупок по заключенным и исполненным контрактам за период календарный год с даты запроса ценовой информации.Совокупность значений, используемых в расчете, однородная, так как коэффициент вариации цены не превышает 33% (графа 11 таблицы расчета).</t>
  </si>
  <si>
    <t>Исполнитель: Ширякова А.В.</t>
  </si>
  <si>
    <t>ОКПД 2</t>
  </si>
  <si>
    <t>Источники информации</t>
  </si>
  <si>
    <t>ИТОГО:</t>
  </si>
  <si>
    <t>штук</t>
  </si>
  <si>
    <t>28.25.12.130-00000010</t>
  </si>
  <si>
    <t>Кондиционер бытовой</t>
  </si>
  <si>
    <t>Начальник отдела конъюнктуры контрактной службы_____________________________________Магнев В.В.</t>
  </si>
  <si>
    <t>КП №2 от 07.05.2026 вх.№ 01570к/26</t>
  </si>
  <si>
    <t>КП №1 от 07.05.2026 вх.№ 01569к/26</t>
  </si>
  <si>
    <t>КП №3 от 07.05.2026 вх.№ 01571к/26</t>
  </si>
  <si>
    <t xml:space="preserve">"Обоснование начальной (максимальной) цены контракта, при этом начальная (максимальная) цена контракта определяется и обосновывается  посредством применения следующего метода:
1) метод сопоставимых рыночных цен (анализа рынка);
Методические рекомендации по применению методов определения начальной (максимальной) цены контракта утверждены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Во исполнение п. 1 ч. 1 ст. 1 статьи 6 Закона о контрактной системе с целью обеспечениярезультативности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(энономности) и достижения наилучшего результата с использованием определенного объема средств (результативности), заказчик устанавливаетНМЦК, исходя из наименьшей цены единицы товара и имеющегося у заказчика объема финансового обеспечения"             </t>
  </si>
</sst>
</file>

<file path=xl/styles.xml><?xml version="1.0" encoding="utf-8"?>
<styleSheet xmlns="http://schemas.openxmlformats.org/spreadsheetml/2006/main">
  <numFmts count="2">
    <numFmt numFmtId="164" formatCode="0.0%"/>
    <numFmt numFmtId="165" formatCode="#,##0.00_р_."/>
  </numFmts>
  <fonts count="10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7" xfId="0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164" fontId="2" fillId="0" borderId="1" xfId="0" applyNumberFormat="1" applyFont="1" applyBorder="1" applyAlignment="1">
      <alignment horizontal="center" vertical="top" wrapText="1"/>
    </xf>
    <xf numFmtId="4" fontId="2" fillId="0" borderId="8" xfId="0" applyNumberFormat="1" applyFont="1" applyBorder="1" applyAlignment="1">
      <alignment horizontal="center" vertical="center" wrapText="1"/>
    </xf>
    <xf numFmtId="0" fontId="8" fillId="0" borderId="0" xfId="0" applyFont="1"/>
    <xf numFmtId="1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3" fontId="7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10" fontId="2" fillId="0" borderId="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4" fontId="4" fillId="0" borderId="4" xfId="0" applyNumberFormat="1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4" fontId="4" fillId="0" borderId="6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" fontId="7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1" fontId="8" fillId="0" borderId="0" xfId="0" applyNumberFormat="1" applyFont="1"/>
    <xf numFmtId="164" fontId="8" fillId="0" borderId="0" xfId="0" applyNumberFormat="1" applyFont="1"/>
    <xf numFmtId="0" fontId="9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21167</xdr:colOff>
      <xdr:row>4</xdr:row>
      <xdr:rowOff>595207</xdr:rowOff>
    </xdr:from>
    <xdr:to>
      <xdr:col>9</xdr:col>
      <xdr:colOff>767927</xdr:colOff>
      <xdr:row>4</xdr:row>
      <xdr:rowOff>855133</xdr:rowOff>
    </xdr:to>
    <xdr:pic>
      <xdr:nvPicPr>
        <xdr:cNvPr id="114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02234" y="1822874"/>
          <a:ext cx="746760" cy="2599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59267</xdr:colOff>
      <xdr:row>4</xdr:row>
      <xdr:rowOff>426720</xdr:rowOff>
    </xdr:from>
    <xdr:to>
      <xdr:col>10</xdr:col>
      <xdr:colOff>737447</xdr:colOff>
      <xdr:row>4</xdr:row>
      <xdr:rowOff>762000</xdr:rowOff>
    </xdr:to>
    <xdr:pic>
      <xdr:nvPicPr>
        <xdr:cNvPr id="1146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44667" y="1654387"/>
          <a:ext cx="678180" cy="335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  <pageSetUpPr fitToPage="1"/>
  </sheetPr>
  <dimension ref="A1:M12"/>
  <sheetViews>
    <sheetView tabSelected="1" zoomScale="90" zoomScaleNormal="90" zoomScaleSheetLayoutView="85" workbookViewId="0">
      <selection activeCell="A9" sqref="A9:M9"/>
    </sheetView>
  </sheetViews>
  <sheetFormatPr defaultColWidth="9.109375" defaultRowHeight="13.8"/>
  <cols>
    <col min="1" max="1" width="5.5546875" style="35" bestFit="1" customWidth="1"/>
    <col min="2" max="2" width="19.6640625" style="28" customWidth="1"/>
    <col min="3" max="3" width="20.21875" style="28" bestFit="1" customWidth="1"/>
    <col min="4" max="4" width="6.21875" style="28" bestFit="1" customWidth="1"/>
    <col min="5" max="5" width="6.33203125" style="28" bestFit="1" customWidth="1"/>
    <col min="6" max="8" width="15.6640625" style="20" customWidth="1"/>
    <col min="9" max="9" width="15" style="20" customWidth="1"/>
    <col min="10" max="10" width="11.6640625" style="20" bestFit="1" customWidth="1"/>
    <col min="11" max="11" width="13.21875" style="36" customWidth="1"/>
    <col min="12" max="12" width="12.21875" style="36" customWidth="1"/>
    <col min="13" max="13" width="12.21875" style="20" customWidth="1"/>
    <col min="14" max="14" width="9.109375" style="20"/>
    <col min="15" max="15" width="11" style="20" bestFit="1" customWidth="1"/>
    <col min="16" max="16384" width="9.109375" style="20"/>
  </cols>
  <sheetData>
    <row r="1" spans="1:13" s="5" customFormat="1">
      <c r="A1" s="4" t="s">
        <v>11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s="5" customFormat="1">
      <c r="A2" s="4" t="s">
        <v>10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s="5" customFormat="1" ht="54.6" customHeight="1">
      <c r="A3" s="6" t="s">
        <v>12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3" s="5" customFormat="1">
      <c r="A4" s="7" t="s">
        <v>0</v>
      </c>
      <c r="B4" s="8" t="s">
        <v>1</v>
      </c>
      <c r="C4" s="9" t="s">
        <v>14</v>
      </c>
      <c r="D4" s="8" t="s">
        <v>6</v>
      </c>
      <c r="E4" s="9" t="s">
        <v>9</v>
      </c>
      <c r="F4" s="10" t="s">
        <v>15</v>
      </c>
      <c r="G4" s="10"/>
      <c r="H4" s="10"/>
      <c r="I4" s="11" t="s">
        <v>2</v>
      </c>
      <c r="J4" s="11"/>
      <c r="K4" s="11"/>
      <c r="L4" s="12" t="s">
        <v>8</v>
      </c>
      <c r="M4" s="12" t="s">
        <v>3</v>
      </c>
    </row>
    <row r="5" spans="1:13" ht="75.599999999999994" customHeight="1">
      <c r="A5" s="13"/>
      <c r="B5" s="9"/>
      <c r="C5" s="14"/>
      <c r="D5" s="9"/>
      <c r="E5" s="14"/>
      <c r="F5" s="15" t="s">
        <v>22</v>
      </c>
      <c r="G5" s="15" t="s">
        <v>21</v>
      </c>
      <c r="H5" s="15" t="s">
        <v>23</v>
      </c>
      <c r="I5" s="16" t="s">
        <v>7</v>
      </c>
      <c r="J5" s="17" t="s">
        <v>4</v>
      </c>
      <c r="K5" s="18" t="s">
        <v>5</v>
      </c>
      <c r="L5" s="19"/>
      <c r="M5" s="19"/>
    </row>
    <row r="6" spans="1:13">
      <c r="A6" s="3">
        <v>1</v>
      </c>
      <c r="B6" s="2">
        <v>2</v>
      </c>
      <c r="C6" s="2">
        <v>3</v>
      </c>
      <c r="D6" s="2">
        <v>4</v>
      </c>
      <c r="E6" s="2">
        <v>5</v>
      </c>
      <c r="F6" s="2">
        <v>6</v>
      </c>
      <c r="G6" s="2">
        <v>7</v>
      </c>
      <c r="H6" s="2">
        <v>8</v>
      </c>
      <c r="I6" s="2">
        <v>9</v>
      </c>
      <c r="J6" s="2">
        <v>10</v>
      </c>
      <c r="K6" s="2">
        <v>11</v>
      </c>
      <c r="L6" s="2">
        <v>12</v>
      </c>
      <c r="M6" s="2">
        <v>13</v>
      </c>
    </row>
    <row r="7" spans="1:13" s="28" customFormat="1" ht="20.399999999999999" customHeight="1">
      <c r="A7" s="21">
        <v>1</v>
      </c>
      <c r="B7" s="22" t="s">
        <v>19</v>
      </c>
      <c r="C7" s="23" t="s">
        <v>18</v>
      </c>
      <c r="D7" s="21" t="s">
        <v>17</v>
      </c>
      <c r="E7" s="24">
        <v>2</v>
      </c>
      <c r="F7" s="25">
        <f>27530.6+55052.6</f>
        <v>82583.199999999997</v>
      </c>
      <c r="G7" s="25">
        <f>32000+60000</f>
        <v>92000</v>
      </c>
      <c r="H7" s="25">
        <f>29180.5+57350</f>
        <v>86530.5</v>
      </c>
      <c r="I7" s="25">
        <f>(F7+G7+H7)/3</f>
        <v>87037.9</v>
      </c>
      <c r="J7" s="26">
        <f>SQRT(((SUM((POWER(G7-I7,2)),(POWER(F7-I7,2)),(POWER(H7-I7,2))))/(COLUMNS(F7:H7)-1)))</f>
        <v>4728.8599999999997</v>
      </c>
      <c r="K7" s="27">
        <f>STDEV(F7:H7)/AVERAGEA(F7:H7)</f>
        <v>5.4300000000000001E-2</v>
      </c>
      <c r="L7" s="25">
        <f>F7</f>
        <v>82583.199999999997</v>
      </c>
      <c r="M7" s="25">
        <f>E7*L7</f>
        <v>165166.39999999999</v>
      </c>
    </row>
    <row r="8" spans="1:13" s="5" customFormat="1">
      <c r="A8" s="29" t="s">
        <v>16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1"/>
      <c r="M8" s="32">
        <f>SUM(M7:M7)</f>
        <v>165166.39999999999</v>
      </c>
    </row>
    <row r="9" spans="1:13" s="5" customFormat="1" ht="63.6" customHeight="1">
      <c r="A9" s="37" t="s">
        <v>24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</row>
    <row r="10" spans="1:1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>
      <c r="A11" s="33" t="s">
        <v>20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</row>
    <row r="12" spans="1:13">
      <c r="A12" s="34" t="s">
        <v>13</v>
      </c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</row>
  </sheetData>
  <mergeCells count="16">
    <mergeCell ref="A11:M11"/>
    <mergeCell ref="A8:L8"/>
    <mergeCell ref="A12:M12"/>
    <mergeCell ref="A9:M9"/>
    <mergeCell ref="A1:M1"/>
    <mergeCell ref="A3:M3"/>
    <mergeCell ref="A4:A5"/>
    <mergeCell ref="B4:B5"/>
    <mergeCell ref="L4:L5"/>
    <mergeCell ref="M4:M5"/>
    <mergeCell ref="F4:H4"/>
    <mergeCell ref="I4:K4"/>
    <mergeCell ref="D4:D5"/>
    <mergeCell ref="E4:E5"/>
    <mergeCell ref="A2:M2"/>
    <mergeCell ref="C4:C5"/>
  </mergeCells>
  <phoneticPr fontId="1" type="noConversion"/>
  <pageMargins left="0.39370078740157483" right="0.39370078740157483" top="0.19685039370078741" bottom="0.19685039370078741" header="0" footer="0"/>
  <pageSetup paperSize="9" scale="5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по 3 кп</vt:lpstr>
      <vt:lpstr>'расчет по 3 кп'!Print_Area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user</cp:lastModifiedBy>
  <cp:lastPrinted>2026-05-07T11:40:30Z</cp:lastPrinted>
  <dcterms:created xsi:type="dcterms:W3CDTF">2011-08-15T06:57:36Z</dcterms:created>
  <dcterms:modified xsi:type="dcterms:W3CDTF">2026-05-19T13:57:01Z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3D86E58D633B48BA89A41A11212440EC</vt:lpwstr>
  </property>
  <property fmtid="{D5CDD505-2E9C-101B-9397-08002B2CF9AE}" pid="3" name="KSOProductBuildVer">
    <vt:lpwstr>1049-11.2.0.10463</vt:lpwstr>
  </property>
</Properties>
</file>