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eta\Desktop\Работа\ГБОУ 618\закупки 2026\ЕД\Комплектующие\"/>
    </mc:Choice>
  </mc:AlternateContent>
  <xr:revisionPtr revIDLastSave="0" documentId="13_ncr:1_{299DB15F-4D5F-425A-846D-2AA72481AE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Расчет цены" sheetId="2" r:id="rId1"/>
  </sheets>
  <definedNames>
    <definedName name="_xlnm.Print_Area" localSheetId="0">'Расчет цены'!$A$1:$N$13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2" l="1"/>
  <c r="I7" i="2" s="1"/>
  <c r="J7" i="2" s="1"/>
  <c r="K7" i="2"/>
  <c r="L7" i="2"/>
  <c r="M7" i="2"/>
  <c r="N7" i="2" s="1"/>
  <c r="H8" i="2"/>
  <c r="I8" i="2" s="1"/>
  <c r="J8" i="2" s="1"/>
  <c r="K8" i="2"/>
  <c r="L8" i="2"/>
  <c r="M8" i="2"/>
  <c r="N8" i="2" s="1"/>
  <c r="I9" i="2" l="1"/>
</calcChain>
</file>

<file path=xl/sharedStrings.xml><?xml version="1.0" encoding="utf-8"?>
<sst xmlns="http://schemas.openxmlformats.org/spreadsheetml/2006/main" count="30" uniqueCount="29">
  <si>
    <t>Ед. изм</t>
  </si>
  <si>
    <t>Кол-во</t>
  </si>
  <si>
    <t>Коммерческие предложения (руб./ед.изм.)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</si>
  <si>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</si>
  <si>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</si>
  <si>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 xml:space="preserve">Средняя арифметическая цена за единицу     &lt;ц&gt; </t>
  </si>
  <si>
    <t>рублей</t>
  </si>
  <si>
    <t>дата</t>
  </si>
  <si>
    <t>Наименование товара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</si>
  <si>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</si>
  <si>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</si>
  <si>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>В результате проведенного расчета Н(М)ЦК составила:</t>
  </si>
  <si>
    <t>Расчет Н(М)ЦК произвел:</t>
  </si>
  <si>
    <t>Расчет начальной (максимальной) цены контракта (Н(М)ЦК)</t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</si>
  <si>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</si>
  <si>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Н(М)ЦК контракта с учетом округления цены за единицу (руб.)</t>
  </si>
  <si>
    <t>Цена за единицу изм. (руб.)
- наименьшее значение</t>
  </si>
  <si>
    <t xml:space="preserve">Поставщик №1 </t>
  </si>
  <si>
    <t xml:space="preserve">Поставщик №2 </t>
  </si>
  <si>
    <t xml:space="preserve">Поставщик №3 </t>
  </si>
  <si>
    <t>Цена за единицу изм. с округлением до сотых долей после запятой (руб.)</t>
  </si>
  <si>
    <t>шт.</t>
  </si>
  <si>
    <t>Обоснование (начальной) максимальной цены контракта (далее - НМЦК):
1. Используемый метод определения НМЦК: метод сопоставимых рыночных цен (анализа рынка).
2. Начальная (максимальная) цена контракта  сформирована в соответствии с методическими рекомендациями по применению методов определения начальной (максимальной) цены контракта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3. Справочная информация и документы, либо указание реквизитов документов, на основании которых выполнен расчет НМЦК: в соответствии с предоставленной ценовой информацией (коммерческих предложений) от 3-х поставщиков, обладающих опытом поставки соответствующих товаров.</t>
  </si>
  <si>
    <t xml:space="preserve">Директор ГБОУ школы № 618 Приморского района г. Санкт-Петербурга   </t>
  </si>
  <si>
    <t>________________С.Н. Куцева</t>
  </si>
  <si>
    <t xml:space="preserve">Директор 
Государственного бюджетного общеобразовательного учреждения
 средняя общеобразовательная
школа № 618 Приморского района Санкт-Петербурга
__________________С.Н. куцевао  
 «__» ________ 2026 год
</t>
  </si>
  <si>
    <t>Оперативная память</t>
  </si>
  <si>
    <t>Накопитель SSD</t>
  </si>
  <si>
    <t>Поставка комплектующих для серверов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</si>
</sst>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20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8" fillId="0" borderId="0">
      <alignment horizontal="left" vertical="center"/>
    </xf>
    <xf numFmtId="0" fontId="7" fillId="2" borderId="0">
      <alignment horizontal="right" vertical="center"/>
    </xf>
    <xf numFmtId="0" fontId="9" fillId="2" borderId="0">
      <alignment horizontal="left" vertical="center"/>
    </xf>
    <xf numFmtId="0" fontId="11" fillId="0" borderId="0"/>
  </cellStyleXfs>
  <cellXfs count="44">
    <xf numFmtId="0" fontId="0" fillId="0" borderId="0" xfId="0"/>
    <xf numFmtId="0" fontId="12" fillId="0" borderId="0" xfId="0" applyFont="1"/>
    <xf numFmtId="0" fontId="1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0" fontId="5" fillId="0" borderId="0" xfId="0" applyFont="1" applyAlignment="1" applyProtection="1">
      <alignment vertical="center"/>
      <protection locked="0"/>
    </xf>
    <xf numFmtId="0" fontId="14" fillId="0" borderId="0" xfId="0" applyFont="1"/>
    <xf numFmtId="2" fontId="16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2" fontId="5" fillId="0" borderId="0" xfId="0" applyNumberFormat="1" applyFont="1" applyAlignment="1" applyProtection="1">
      <alignment vertical="center"/>
      <protection locked="0"/>
    </xf>
    <xf numFmtId="4" fontId="12" fillId="0" borderId="0" xfId="0" applyNumberFormat="1" applyFont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1" xfId="0" applyFont="1" applyBorder="1" applyAlignment="1">
      <alignment horizontal="center" vertical="top" wrapText="1"/>
    </xf>
    <xf numFmtId="4" fontId="16" fillId="0" borderId="0" xfId="0" applyNumberFormat="1" applyFont="1" applyAlignment="1">
      <alignment vertical="center"/>
    </xf>
    <xf numFmtId="14" fontId="6" fillId="0" borderId="0" xfId="0" applyNumberFormat="1" applyFont="1" applyAlignment="1" applyProtection="1">
      <alignment horizontal="left" wrapText="1"/>
      <protection locked="0"/>
    </xf>
    <xf numFmtId="0" fontId="15" fillId="0" borderId="4" xfId="0" applyFont="1" applyBorder="1" applyAlignment="1">
      <alignment horizontal="center"/>
    </xf>
    <xf numFmtId="4" fontId="18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" fontId="18" fillId="0" borderId="3" xfId="0" applyNumberFormat="1" applyFont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center" wrapText="1"/>
    </xf>
    <xf numFmtId="4" fontId="13" fillId="0" borderId="0" xfId="0" applyNumberFormat="1" applyFont="1"/>
    <xf numFmtId="0" fontId="6" fillId="0" borderId="0" xfId="0" applyFont="1" applyAlignment="1">
      <alignment horizontal="right" vertical="center" wrapText="1"/>
    </xf>
    <xf numFmtId="0" fontId="14" fillId="0" borderId="0" xfId="0" applyFont="1" applyAlignment="1">
      <alignment horizontal="right" vertical="center" wrapText="1"/>
    </xf>
    <xf numFmtId="0" fontId="17" fillId="3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right" vertical="center"/>
    </xf>
    <xf numFmtId="0" fontId="14" fillId="0" borderId="0" xfId="0" applyFont="1" applyAlignment="1">
      <alignment horizontal="right" vertical="center"/>
    </xf>
  </cellXfs>
  <cellStyles count="5">
    <cellStyle name="S15" xfId="1" xr:uid="{00000000-0005-0000-0000-000000000000}"/>
    <cellStyle name="S20" xfId="2" xr:uid="{00000000-0005-0000-0000-000001000000}"/>
    <cellStyle name="S23" xfId="3" xr:uid="{00000000-0005-0000-0000-000002000000}"/>
    <cellStyle name="Обычный" xfId="0" builtinId="0"/>
    <cellStyle name="Обычный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</xdr:colOff>
      <xdr:row>5</xdr:row>
      <xdr:rowOff>952500</xdr:rowOff>
    </xdr:from>
    <xdr:to>
      <xdr:col>10</xdr:col>
      <xdr:colOff>0</xdr:colOff>
      <xdr:row>5</xdr:row>
      <xdr:rowOff>1303020</xdr:rowOff>
    </xdr:to>
    <xdr:pic>
      <xdr:nvPicPr>
        <xdr:cNvPr id="12352" name="Picture 1">
          <a:extLst>
            <a:ext uri="{FF2B5EF4-FFF2-40B4-BE49-F238E27FC236}">
              <a16:creationId xmlns:a16="http://schemas.microsoft.com/office/drawing/2014/main" id="{00000000-0008-0000-0000-000040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22860</xdr:colOff>
      <xdr:row>5</xdr:row>
      <xdr:rowOff>922020</xdr:rowOff>
    </xdr:from>
    <xdr:to>
      <xdr:col>8</xdr:col>
      <xdr:colOff>1051560</xdr:colOff>
      <xdr:row>5</xdr:row>
      <xdr:rowOff>1363980</xdr:rowOff>
    </xdr:to>
    <xdr:pic>
      <xdr:nvPicPr>
        <xdr:cNvPr id="12353" name="Picture 2">
          <a:extLst>
            <a:ext uri="{FF2B5EF4-FFF2-40B4-BE49-F238E27FC236}">
              <a16:creationId xmlns:a16="http://schemas.microsoft.com/office/drawing/2014/main" id="{00000000-0008-0000-0000-000041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5</xdr:row>
      <xdr:rowOff>1653989</xdr:rowOff>
    </xdr:from>
    <xdr:to>
      <xdr:col>10</xdr:col>
      <xdr:colOff>1287781</xdr:colOff>
      <xdr:row>6</xdr:row>
      <xdr:rowOff>0</xdr:rowOff>
    </xdr:to>
    <xdr:pic>
      <xdr:nvPicPr>
        <xdr:cNvPr id="12354" name="Picture 5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1221" y="5966909"/>
          <a:ext cx="960120" cy="7032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22860</xdr:colOff>
      <xdr:row>5</xdr:row>
      <xdr:rowOff>952500</xdr:rowOff>
    </xdr:from>
    <xdr:to>
      <xdr:col>10</xdr:col>
      <xdr:colOff>0</xdr:colOff>
      <xdr:row>5</xdr:row>
      <xdr:rowOff>1303020</xdr:rowOff>
    </xdr:to>
    <xdr:pic>
      <xdr:nvPicPr>
        <xdr:cNvPr id="12356" name="Picture 1">
          <a:extLst>
            <a:ext uri="{FF2B5EF4-FFF2-40B4-BE49-F238E27FC236}">
              <a16:creationId xmlns:a16="http://schemas.microsoft.com/office/drawing/2014/main" id="{00000000-0008-0000-0000-000044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22860</xdr:colOff>
      <xdr:row>5</xdr:row>
      <xdr:rowOff>922020</xdr:rowOff>
    </xdr:from>
    <xdr:to>
      <xdr:col>8</xdr:col>
      <xdr:colOff>1051560</xdr:colOff>
      <xdr:row>5</xdr:row>
      <xdr:rowOff>1363980</xdr:rowOff>
    </xdr:to>
    <xdr:pic>
      <xdr:nvPicPr>
        <xdr:cNvPr id="12357" name="Picture 2">
          <a:extLst>
            <a:ext uri="{FF2B5EF4-FFF2-40B4-BE49-F238E27FC236}">
              <a16:creationId xmlns:a16="http://schemas.microsoft.com/office/drawing/2014/main" id="{00000000-0008-0000-0000-000045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328108</xdr:colOff>
      <xdr:row>5</xdr:row>
      <xdr:rowOff>1491727</xdr:rowOff>
    </xdr:from>
    <xdr:to>
      <xdr:col>10</xdr:col>
      <xdr:colOff>488128</xdr:colOff>
      <xdr:row>5</xdr:row>
      <xdr:rowOff>1720327</xdr:rowOff>
    </xdr:to>
    <xdr:pic>
      <xdr:nvPicPr>
        <xdr:cNvPr id="12359" name="Picture 6">
          <a:extLst>
            <a:ext uri="{FF2B5EF4-FFF2-40B4-BE49-F238E27FC236}">
              <a16:creationId xmlns:a16="http://schemas.microsoft.com/office/drawing/2014/main" id="{00000000-0008-0000-0000-000047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532" y="5794786"/>
          <a:ext cx="16002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8</xdr:row>
      <xdr:rowOff>0</xdr:rowOff>
    </xdr:from>
    <xdr:to>
      <xdr:col>10</xdr:col>
      <xdr:colOff>1287781</xdr:colOff>
      <xdr:row>8</xdr:row>
      <xdr:rowOff>0</xdr:rowOff>
    </xdr:to>
    <xdr:pic>
      <xdr:nvPicPr>
        <xdr:cNvPr id="34" name="Picture 5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6495827"/>
          <a:ext cx="960120" cy="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8</xdr:row>
      <xdr:rowOff>0</xdr:rowOff>
    </xdr:from>
    <xdr:to>
      <xdr:col>10</xdr:col>
      <xdr:colOff>1287781</xdr:colOff>
      <xdr:row>8</xdr:row>
      <xdr:rowOff>0</xdr:rowOff>
    </xdr:to>
    <xdr:pic>
      <xdr:nvPicPr>
        <xdr:cNvPr id="35" name="Picture 5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5957048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8</xdr:row>
      <xdr:rowOff>0</xdr:rowOff>
    </xdr:from>
    <xdr:to>
      <xdr:col>10</xdr:col>
      <xdr:colOff>1287781</xdr:colOff>
      <xdr:row>8</xdr:row>
      <xdr:rowOff>2690</xdr:rowOff>
    </xdr:to>
    <xdr:pic>
      <xdr:nvPicPr>
        <xdr:cNvPr id="58" name="Picture 5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6495827"/>
          <a:ext cx="960120" cy="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8</xdr:row>
      <xdr:rowOff>0</xdr:rowOff>
    </xdr:from>
    <xdr:to>
      <xdr:col>10</xdr:col>
      <xdr:colOff>1287781</xdr:colOff>
      <xdr:row>8</xdr:row>
      <xdr:rowOff>2690</xdr:rowOff>
    </xdr:to>
    <xdr:pic>
      <xdr:nvPicPr>
        <xdr:cNvPr id="151" name="Picture 5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72604" y="6540586"/>
          <a:ext cx="960120" cy="44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8</xdr:row>
      <xdr:rowOff>0</xdr:rowOff>
    </xdr:from>
    <xdr:to>
      <xdr:col>10</xdr:col>
      <xdr:colOff>1287781</xdr:colOff>
      <xdr:row>8</xdr:row>
      <xdr:rowOff>0</xdr:rowOff>
    </xdr:to>
    <xdr:pic>
      <xdr:nvPicPr>
        <xdr:cNvPr id="26" name="Picture 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8</xdr:row>
      <xdr:rowOff>0</xdr:rowOff>
    </xdr:from>
    <xdr:to>
      <xdr:col>10</xdr:col>
      <xdr:colOff>1287781</xdr:colOff>
      <xdr:row>8</xdr:row>
      <xdr:rowOff>0</xdr:rowOff>
    </xdr:to>
    <xdr:pic>
      <xdr:nvPicPr>
        <xdr:cNvPr id="27" name="Picture 5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136342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6</xdr:row>
      <xdr:rowOff>0</xdr:rowOff>
    </xdr:from>
    <xdr:to>
      <xdr:col>10</xdr:col>
      <xdr:colOff>1287781</xdr:colOff>
      <xdr:row>6</xdr:row>
      <xdr:rowOff>2690</xdr:rowOff>
    </xdr:to>
    <xdr:pic>
      <xdr:nvPicPr>
        <xdr:cNvPr id="25" name="Picture 5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06767" y="6837830"/>
          <a:ext cx="960120" cy="49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6</xdr:row>
      <xdr:rowOff>0</xdr:rowOff>
    </xdr:from>
    <xdr:to>
      <xdr:col>10</xdr:col>
      <xdr:colOff>1287781</xdr:colOff>
      <xdr:row>6</xdr:row>
      <xdr:rowOff>2690</xdr:rowOff>
    </xdr:to>
    <xdr:pic>
      <xdr:nvPicPr>
        <xdr:cNvPr id="28" name="Picture 5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067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6</xdr:row>
      <xdr:rowOff>1653989</xdr:rowOff>
    </xdr:from>
    <xdr:to>
      <xdr:col>10</xdr:col>
      <xdr:colOff>1287781</xdr:colOff>
      <xdr:row>7</xdr:row>
      <xdr:rowOff>2690</xdr:rowOff>
    </xdr:to>
    <xdr:pic>
      <xdr:nvPicPr>
        <xdr:cNvPr id="29" name="Picture 5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06767" y="6837830"/>
          <a:ext cx="960120" cy="49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6</xdr:row>
      <xdr:rowOff>1653989</xdr:rowOff>
    </xdr:from>
    <xdr:to>
      <xdr:col>10</xdr:col>
      <xdr:colOff>1287781</xdr:colOff>
      <xdr:row>7</xdr:row>
      <xdr:rowOff>2690</xdr:rowOff>
    </xdr:to>
    <xdr:pic>
      <xdr:nvPicPr>
        <xdr:cNvPr id="30" name="Picture 5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067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7</xdr:row>
      <xdr:rowOff>1653989</xdr:rowOff>
    </xdr:from>
    <xdr:to>
      <xdr:col>10</xdr:col>
      <xdr:colOff>1287781</xdr:colOff>
      <xdr:row>8</xdr:row>
      <xdr:rowOff>0</xdr:rowOff>
    </xdr:to>
    <xdr:pic>
      <xdr:nvPicPr>
        <xdr:cNvPr id="31" name="Picture 5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06767" y="6837830"/>
          <a:ext cx="960120" cy="49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7</xdr:row>
      <xdr:rowOff>1653989</xdr:rowOff>
    </xdr:from>
    <xdr:to>
      <xdr:col>10</xdr:col>
      <xdr:colOff>1287781</xdr:colOff>
      <xdr:row>8</xdr:row>
      <xdr:rowOff>0</xdr:rowOff>
    </xdr:to>
    <xdr:pic>
      <xdr:nvPicPr>
        <xdr:cNvPr id="32" name="Picture 5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067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7"/>
  <sheetViews>
    <sheetView showGridLines="0" tabSelected="1" zoomScaleNormal="100" workbookViewId="0">
      <selection activeCell="E7" sqref="E7"/>
    </sheetView>
  </sheetViews>
  <sheetFormatPr defaultColWidth="9.140625" defaultRowHeight="12.75" x14ac:dyDescent="0.2"/>
  <cols>
    <col min="1" max="1" width="5" style="1" customWidth="1"/>
    <col min="2" max="2" width="32.5703125" style="1" customWidth="1"/>
    <col min="3" max="3" width="5.42578125" style="1" customWidth="1"/>
    <col min="4" max="4" width="5.85546875" style="1" customWidth="1"/>
    <col min="5" max="7" width="13.85546875" style="1" customWidth="1"/>
    <col min="8" max="8" width="15.7109375" style="1" customWidth="1"/>
    <col min="9" max="9" width="16.140625" style="1" customWidth="1"/>
    <col min="10" max="10" width="15.42578125" style="1" customWidth="1"/>
    <col min="11" max="11" width="23.28515625" style="1" customWidth="1"/>
    <col min="12" max="12" width="12" style="1" customWidth="1"/>
    <col min="13" max="13" width="13.7109375" style="1" customWidth="1"/>
    <col min="14" max="14" width="13.28515625" style="1" customWidth="1"/>
    <col min="15" max="15" width="11.85546875" style="1" customWidth="1"/>
    <col min="16" max="16" width="9.140625" style="1"/>
    <col min="17" max="19" width="12.42578125" style="1" bestFit="1" customWidth="1"/>
    <col min="20" max="16384" width="9.140625" style="1"/>
  </cols>
  <sheetData>
    <row r="1" spans="1:18" customFormat="1" ht="130.5" customHeight="1" x14ac:dyDescent="0.25">
      <c r="A1" s="26" t="s">
        <v>25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8" customFormat="1" ht="40.9" customHeight="1" x14ac:dyDescent="0.25">
      <c r="A2" s="28" t="s">
        <v>28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8" customFormat="1" ht="114" customHeight="1" x14ac:dyDescent="0.25">
      <c r="A3" s="29" t="s">
        <v>22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8" ht="29.25" customHeight="1" x14ac:dyDescent="0.2">
      <c r="A4" s="40" t="s">
        <v>13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</row>
    <row r="5" spans="1:18" ht="39" customHeight="1" x14ac:dyDescent="0.2">
      <c r="A5" s="39"/>
      <c r="B5" s="36" t="s">
        <v>8</v>
      </c>
      <c r="C5" s="36" t="s">
        <v>0</v>
      </c>
      <c r="D5" s="30" t="s">
        <v>1</v>
      </c>
      <c r="E5" s="39" t="s">
        <v>2</v>
      </c>
      <c r="F5" s="39"/>
      <c r="G5" s="39"/>
      <c r="H5" s="35" t="s">
        <v>9</v>
      </c>
      <c r="I5" s="35"/>
      <c r="J5" s="35"/>
      <c r="K5" s="32" t="s">
        <v>10</v>
      </c>
      <c r="L5" s="33"/>
      <c r="M5" s="33"/>
      <c r="N5" s="34"/>
    </row>
    <row r="6" spans="1:18" ht="159" customHeight="1" x14ac:dyDescent="0.2">
      <c r="A6" s="39"/>
      <c r="B6" s="37"/>
      <c r="C6" s="38"/>
      <c r="D6" s="31"/>
      <c r="E6" s="23" t="s">
        <v>17</v>
      </c>
      <c r="F6" s="2" t="s">
        <v>18</v>
      </c>
      <c r="G6" s="2" t="s">
        <v>19</v>
      </c>
      <c r="H6" s="2" t="s">
        <v>5</v>
      </c>
      <c r="I6" s="2" t="s">
        <v>3</v>
      </c>
      <c r="J6" s="2" t="s">
        <v>4</v>
      </c>
      <c r="K6" s="14" t="s">
        <v>14</v>
      </c>
      <c r="L6" s="6" t="s">
        <v>16</v>
      </c>
      <c r="M6" s="6" t="s">
        <v>20</v>
      </c>
      <c r="N6" s="6" t="s">
        <v>15</v>
      </c>
    </row>
    <row r="7" spans="1:18" s="13" customFormat="1" ht="28.5" customHeight="1" x14ac:dyDescent="0.25">
      <c r="A7" s="21">
        <v>7</v>
      </c>
      <c r="B7" s="22" t="s">
        <v>26</v>
      </c>
      <c r="C7" s="19" t="s">
        <v>21</v>
      </c>
      <c r="D7" s="19">
        <v>6</v>
      </c>
      <c r="E7" s="24">
        <v>24500</v>
      </c>
      <c r="F7" s="20">
        <v>24699</v>
      </c>
      <c r="G7" s="18">
        <v>24950</v>
      </c>
      <c r="H7" s="5">
        <f t="shared" ref="H7:H8" si="0">AVERAGE(E7:G7)</f>
        <v>24716.333333333332</v>
      </c>
      <c r="I7" s="3">
        <f t="shared" ref="I7:I8" si="1">SQRT(((SUM((POWER(G7-H7,2)),(POWER(F7-H7,2)),(POWER(E7-H7,2)))/(COLUMNS(D7:G7)-1))))</f>
        <v>184.12012986694916</v>
      </c>
      <c r="J7" s="3">
        <f t="shared" ref="J7:J8" si="2">I7/H7*100</f>
        <v>0.74493302620513757</v>
      </c>
      <c r="K7" s="4">
        <f t="shared" ref="K7:K8" si="3">((D7/3)*(SUM(E7:G7)))</f>
        <v>148298</v>
      </c>
      <c r="L7" s="4">
        <f t="shared" ref="L7:L8" si="4">SMALL(E7:G7,1)</f>
        <v>24500</v>
      </c>
      <c r="M7" s="4">
        <f t="shared" ref="M7:M8" si="5">E7</f>
        <v>24500</v>
      </c>
      <c r="N7" s="4">
        <f t="shared" ref="N7:N8" si="6">M7*D7</f>
        <v>147000</v>
      </c>
      <c r="O7" s="12"/>
      <c r="P7" s="12"/>
      <c r="Q7" s="12"/>
      <c r="R7" s="12"/>
    </row>
    <row r="8" spans="1:18" s="13" customFormat="1" ht="42" customHeight="1" x14ac:dyDescent="0.25">
      <c r="A8" s="21">
        <v>8</v>
      </c>
      <c r="B8" s="22" t="s">
        <v>27</v>
      </c>
      <c r="C8" s="19" t="s">
        <v>21</v>
      </c>
      <c r="D8" s="19">
        <v>4</v>
      </c>
      <c r="E8" s="24">
        <v>16500</v>
      </c>
      <c r="F8" s="20">
        <v>16736</v>
      </c>
      <c r="G8" s="18">
        <v>17100</v>
      </c>
      <c r="H8" s="5">
        <f t="shared" si="0"/>
        <v>16778.666666666668</v>
      </c>
      <c r="I8" s="3">
        <f t="shared" si="1"/>
        <v>246.79996398342976</v>
      </c>
      <c r="J8" s="3">
        <f t="shared" si="2"/>
        <v>1.4709152335312483</v>
      </c>
      <c r="K8" s="4">
        <f t="shared" si="3"/>
        <v>67114.666666666657</v>
      </c>
      <c r="L8" s="4">
        <f t="shared" si="4"/>
        <v>16500</v>
      </c>
      <c r="M8" s="4">
        <f t="shared" si="5"/>
        <v>16500</v>
      </c>
      <c r="N8" s="4">
        <f t="shared" si="6"/>
        <v>66000</v>
      </c>
      <c r="O8" s="12"/>
      <c r="P8" s="12"/>
      <c r="Q8" s="12"/>
      <c r="R8" s="12"/>
    </row>
    <row r="9" spans="1:18" ht="15.75" x14ac:dyDescent="0.2">
      <c r="A9" s="42" t="s">
        <v>11</v>
      </c>
      <c r="B9" s="42"/>
      <c r="C9" s="42"/>
      <c r="D9" s="42"/>
      <c r="E9" s="42"/>
      <c r="F9" s="42"/>
      <c r="G9" s="42"/>
      <c r="H9" s="42"/>
      <c r="I9" s="15">
        <f>SUM(N7:N8)</f>
        <v>213000</v>
      </c>
      <c r="J9" s="10" t="s">
        <v>6</v>
      </c>
      <c r="K9" s="10"/>
      <c r="L9" s="9"/>
      <c r="M9" s="10"/>
      <c r="N9" s="9"/>
    </row>
    <row r="10" spans="1:18" ht="15.75" x14ac:dyDescent="0.25">
      <c r="A10" s="41" t="s">
        <v>12</v>
      </c>
      <c r="B10" s="41"/>
      <c r="C10" s="41"/>
      <c r="D10" s="8"/>
      <c r="E10" s="8"/>
      <c r="F10" s="8"/>
      <c r="G10" s="8"/>
    </row>
    <row r="11" spans="1:18" ht="15.75" x14ac:dyDescent="0.25">
      <c r="A11" s="41"/>
      <c r="B11" s="41"/>
      <c r="C11" s="41"/>
      <c r="D11" s="8"/>
      <c r="E11" s="8"/>
      <c r="F11" s="8"/>
      <c r="G11" s="8"/>
      <c r="J11" s="11"/>
      <c r="K11" s="7"/>
      <c r="L11" s="7"/>
      <c r="M11" s="7"/>
      <c r="N11" s="7"/>
    </row>
    <row r="12" spans="1:18" ht="15.75" customHeight="1" x14ac:dyDescent="0.25">
      <c r="A12" s="27" t="s">
        <v>23</v>
      </c>
      <c r="B12" s="27"/>
      <c r="C12" s="27"/>
      <c r="D12" s="27"/>
      <c r="E12" s="27"/>
      <c r="F12" s="27"/>
      <c r="G12" s="43" t="s">
        <v>24</v>
      </c>
      <c r="H12" s="43"/>
      <c r="I12" s="43"/>
      <c r="J12"/>
      <c r="K12"/>
      <c r="L12" s="7"/>
      <c r="M12" s="7"/>
      <c r="N12" s="7"/>
    </row>
    <row r="13" spans="1:18" ht="15.75" x14ac:dyDescent="0.25">
      <c r="G13" s="16"/>
      <c r="J13" s="7"/>
      <c r="K13" s="7"/>
      <c r="L13" s="7"/>
      <c r="M13" s="7"/>
      <c r="N13" s="7"/>
    </row>
    <row r="14" spans="1:18" x14ac:dyDescent="0.2">
      <c r="H14" s="17" t="s">
        <v>7</v>
      </c>
    </row>
    <row r="17" spans="5:5" x14ac:dyDescent="0.2">
      <c r="E17" s="25"/>
    </row>
  </sheetData>
  <mergeCells count="16">
    <mergeCell ref="A10:C10"/>
    <mergeCell ref="A11:C11"/>
    <mergeCell ref="A5:A6"/>
    <mergeCell ref="A9:H9"/>
    <mergeCell ref="A12:F12"/>
    <mergeCell ref="G12:I12"/>
    <mergeCell ref="A1:N1"/>
    <mergeCell ref="A2:N2"/>
    <mergeCell ref="A3:N3"/>
    <mergeCell ref="D5:D6"/>
    <mergeCell ref="K5:N5"/>
    <mergeCell ref="H5:J5"/>
    <mergeCell ref="B5:B6"/>
    <mergeCell ref="C5:C6"/>
    <mergeCell ref="E5:G5"/>
    <mergeCell ref="A4:N4"/>
  </mergeCells>
  <pageMargins left="0.25" right="0.25" top="0.75" bottom="0.75" header="0.3" footer="0.3"/>
  <pageSetup paperSize="9" scale="6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Sveta</cp:lastModifiedBy>
  <cp:lastPrinted>2025-02-27T07:12:51Z</cp:lastPrinted>
  <dcterms:created xsi:type="dcterms:W3CDTF">2014-01-15T18:15:09Z</dcterms:created>
  <dcterms:modified xsi:type="dcterms:W3CDTF">2026-05-25T13:10:05Z</dcterms:modified>
</cp:coreProperties>
</file>