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s\IRA\Desktop\Работа. Платонова\60 ШКОЛА\2026\!Электронный магазин\!НЕОТЫГРАННЫЕ\!60 226 ПД Подписка на базы данных\"/>
    </mc:Choice>
  </mc:AlternateContent>
  <xr:revisionPtr revIDLastSave="0" documentId="13_ncr:1_{994586F0-3B47-4B37-BE43-304044B36D1A}" xr6:coauthVersionLast="47" xr6:coauthVersionMax="47" xr10:uidLastSave="{00000000-0000-0000-0000-000000000000}"/>
  <bookViews>
    <workbookView xWindow="5760" yWindow="1725" windowWidth="23040" windowHeight="12465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H10" i="1" l="1"/>
  <c r="C11" i="1" l="1"/>
  <c r="O10" i="1"/>
  <c r="N10" i="1"/>
  <c r="Q10" i="1"/>
  <c r="Q12" i="1" s="1"/>
  <c r="E11" i="1"/>
  <c r="D11" i="1"/>
  <c r="I10" i="1"/>
  <c r="J10" i="1"/>
  <c r="K10" i="1"/>
  <c r="P10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<sst xmlns="http://schemas.openxmlformats.org/spreadsheetml/2006/main" count="29" uniqueCount="29">
  <si>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</si>
  <si>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</si>
  <si>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</si>
  <si>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</si>
  <si>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</si>
  <si>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</si>
  <si>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</si>
  <si>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</si>
  <si>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</si>
  <si>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</si>
  <si>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</si>
  <si>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</si>
  <si>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</si>
  <si>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</si>
  <si>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</si>
  <si>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</si>
  <si>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</si>
  <si>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</si>
  <si>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</si>
  <si>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</si>
  <si>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           , тыс. руб. </t>
  </si>
  <si>
    <t>рублей</t>
  </si>
  <si>
    <t>Итого:</t>
  </si>
  <si>
    <t>Исполнитель:</t>
  </si>
  <si>
    <t>И.А. Платонова</t>
  </si>
  <si>
    <t>В результате проведенного расчета Н(М)ЦК, ЦКЕП Контракта составила:</t>
  </si>
  <si>
    <r>
      <rPr>
        <sz val="11"/>
        <rFont val="Times New Roman"/>
        <family val="1"/>
        <charset val="204"/>
      </rPr>
      <t>1.Начальная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соответствии с частью 5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исполнителей, осуществляющих оказание идентичных услуг, планируемых к закупке, или при их отсутствии однородных услуг. 
Получено 3 (три) ценовых предложений на запросы заказчика.</t>
    </r>
    <r>
      <rPr>
        <sz val="11"/>
        <color indexed="10"/>
        <rFont val="Times New Roman"/>
        <family val="1"/>
        <charset val="204"/>
      </rPr>
      <t xml:space="preserve">
</t>
    </r>
  </si>
  <si>
    <t>Значение коэффициента вариации, рассчитанного в соответствии с требованиями и по формуле, изложенной в п. 3.20 Приказа Минэкономразвития России от 02.10.2013 № 567, по каждой позиции не превышает 33%, совокупность ценовых значений является однородной.
2. Валюта, используемая при формировании начальной (максимальной) цены контракта  - рубль Российской Федерации.
В соответствии с частью 2 статьи 72 Бюджетного кодекса Российской Федерации государственные контракты заключаются и оплачиваются в пределах лимитов бюджетных обязательств, таким образом согласно Бюджетному кодексу Российской Федерации и Письму Минфина России от 8 сентября 2017 г. N 24-01-09/58179 "О рассмотрении обращения", итоговая НМЦК расчитана на основе предложения, содержащего минимальную цену товара.</t>
  </si>
  <si>
    <t>Предоставление неисключительного права использования электронной базы данных «Справочник кадровика» (простая неисключительная лицензия)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</si>
</sst>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4" fontId="3" fillId="2" borderId="6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" fontId="7" fillId="2" borderId="5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10" fontId="7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2" fontId="6" fillId="2" borderId="5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2" fontId="8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164" fontId="9" fillId="0" borderId="0" xfId="0" applyNumberFormat="1" applyFont="1" applyFill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" fontId="2" fillId="0" borderId="8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justify" vertical="center" wrapText="1"/>
    </xf>
    <xf numFmtId="2" fontId="6" fillId="0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Fill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7</xdr:row>
      <xdr:rowOff>133350</xdr:rowOff>
    </xdr:from>
    <xdr:to>
      <xdr:col>16</xdr:col>
      <xdr:colOff>1581150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448925" y="1485900"/>
          <a:ext cx="15144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28575</xdr:colOff>
      <xdr:row>7</xdr:row>
      <xdr:rowOff>514350</xdr:rowOff>
    </xdr:from>
    <xdr:to>
      <xdr:col>14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7</xdr:row>
      <xdr:rowOff>771525</xdr:rowOff>
    </xdr:from>
    <xdr:to>
      <xdr:col>15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8</xdr:row>
      <xdr:rowOff>228600</xdr:rowOff>
    </xdr:from>
    <xdr:to>
      <xdr:col>13</xdr:col>
      <xdr:colOff>485775</xdr:colOff>
      <xdr:row>8</xdr:row>
      <xdr:rowOff>685800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57150</xdr:colOff>
      <xdr:row>6</xdr:row>
      <xdr:rowOff>47624</xdr:rowOff>
    </xdr:from>
    <xdr:to>
      <xdr:col>16</xdr:col>
      <xdr:colOff>619125</xdr:colOff>
      <xdr:row>7</xdr:row>
      <xdr:rowOff>142875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029950" y="1638299"/>
          <a:ext cx="561975" cy="28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95250</xdr:colOff>
      <xdr:row>11</xdr:row>
      <xdr:rowOff>9525</xdr:rowOff>
    </xdr:from>
    <xdr:to>
      <xdr:col>15</xdr:col>
      <xdr:colOff>609600</xdr:colOff>
      <xdr:row>12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7"/>
  <sheetViews>
    <sheetView tabSelected="1" topLeftCell="A6" workbookViewId="0">
      <selection activeCell="A12" sqref="A12:O12"/>
    </sheetView>
  </sheetViews>
  <sheetFormatPr defaultRowHeight="15" x14ac:dyDescent="0.25"/>
  <cols>
    <col min="1" max="1" width="10.28515625" customWidth="1"/>
    <col min="2" max="2" width="28.5703125" customWidth="1"/>
    <col min="3" max="3" width="13.28515625" customWidth="1"/>
    <col min="4" max="4" width="10.5703125" customWidth="1"/>
    <col min="5" max="5" width="11" customWidth="1"/>
    <col min="6" max="6" width="12" customWidth="1"/>
    <col min="7" max="7" width="9.5703125" bestFit="1" customWidth="1"/>
    <col min="8" max="8" width="12.5703125" customWidth="1"/>
    <col min="9" max="9" width="11.28515625" hidden="1" customWidth="1"/>
    <col min="10" max="10" width="11.140625" hidden="1" customWidth="1"/>
    <col min="11" max="11" width="12.42578125" hidden="1" customWidth="1"/>
    <col min="14" max="14" width="11.5703125" customWidth="1"/>
    <col min="15" max="15" width="10.28515625" customWidth="1"/>
    <col min="16" max="16" width="16.5703125" customWidth="1"/>
    <col min="17" max="17" width="24.42578125" customWidth="1"/>
  </cols>
  <sheetData>
    <row r="1" spans="1:18" x14ac:dyDescent="0.25">
      <c r="O1" s="42"/>
      <c r="P1" s="42"/>
      <c r="Q1" s="42"/>
    </row>
    <row r="2" spans="1:18" x14ac:dyDescent="0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8" ht="33.75" customHeight="1" x14ac:dyDescent="0.25">
      <c r="A3" s="36" t="s">
        <v>26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1:18" ht="30.7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</row>
    <row r="5" spans="1:18" ht="97.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2"/>
      <c r="O6" s="1"/>
      <c r="P6" s="1"/>
      <c r="Q6" s="2"/>
    </row>
    <row r="7" spans="1:18" x14ac:dyDescent="0.25">
      <c r="A7" s="47" t="s">
        <v>1</v>
      </c>
      <c r="B7" s="49" t="s">
        <v>2</v>
      </c>
      <c r="C7" s="51" t="s">
        <v>3</v>
      </c>
      <c r="D7" s="52"/>
      <c r="E7" s="52"/>
      <c r="F7" s="52"/>
      <c r="G7" s="52"/>
      <c r="H7" s="53"/>
      <c r="I7" s="25"/>
      <c r="J7" s="25"/>
      <c r="K7" s="25"/>
      <c r="L7" s="49" t="s">
        <v>4</v>
      </c>
      <c r="M7" s="49" t="s">
        <v>5</v>
      </c>
      <c r="N7" s="44" t="s">
        <v>6</v>
      </c>
      <c r="O7" s="44"/>
      <c r="P7" s="44"/>
      <c r="Q7" s="3" t="s">
        <v>20</v>
      </c>
    </row>
    <row r="8" spans="1:18" ht="89.25" x14ac:dyDescent="0.25">
      <c r="A8" s="48"/>
      <c r="B8" s="50"/>
      <c r="C8" s="4" t="s">
        <v>7</v>
      </c>
      <c r="D8" s="4" t="s">
        <v>8</v>
      </c>
      <c r="E8" s="4" t="s">
        <v>9</v>
      </c>
      <c r="F8" s="4" t="s">
        <v>10</v>
      </c>
      <c r="G8" s="4" t="s">
        <v>11</v>
      </c>
      <c r="H8" s="5"/>
      <c r="I8" s="26"/>
      <c r="J8" s="26"/>
      <c r="K8" s="26"/>
      <c r="L8" s="54"/>
      <c r="M8" s="54"/>
      <c r="N8" s="6" t="s">
        <v>12</v>
      </c>
      <c r="O8" s="7" t="s">
        <v>13</v>
      </c>
      <c r="P8" s="7" t="s">
        <v>14</v>
      </c>
      <c r="Q8" s="8"/>
    </row>
    <row r="9" spans="1:18" ht="54.75" thickBot="1" x14ac:dyDescent="0.3">
      <c r="A9" s="9">
        <v>1</v>
      </c>
      <c r="B9" s="30">
        <v>2</v>
      </c>
      <c r="C9" s="30">
        <v>3</v>
      </c>
      <c r="D9" s="9">
        <v>4</v>
      </c>
      <c r="E9" s="9">
        <v>5</v>
      </c>
      <c r="F9" s="9">
        <v>6</v>
      </c>
      <c r="G9" s="9">
        <v>7</v>
      </c>
      <c r="H9" s="9" t="s">
        <v>15</v>
      </c>
      <c r="I9" s="9"/>
      <c r="J9" s="9"/>
      <c r="K9" s="9"/>
      <c r="L9" s="9">
        <v>9</v>
      </c>
      <c r="M9" s="9" t="s">
        <v>16</v>
      </c>
      <c r="N9" s="10" t="s">
        <v>17</v>
      </c>
      <c r="O9" s="10">
        <v>12</v>
      </c>
      <c r="P9" s="10">
        <v>13</v>
      </c>
      <c r="Q9" s="9" t="s">
        <v>18</v>
      </c>
    </row>
    <row r="10" spans="1:18" ht="77.25" thickBot="1" x14ac:dyDescent="0.3">
      <c r="A10" s="28">
        <v>1</v>
      </c>
      <c r="B10" s="32" t="s">
        <v>28</v>
      </c>
      <c r="C10" s="33">
        <v>15999</v>
      </c>
      <c r="D10" s="33">
        <v>17918.88</v>
      </c>
      <c r="E10" s="29">
        <v>18638.84</v>
      </c>
      <c r="F10" s="9"/>
      <c r="G10" s="9"/>
      <c r="H10" s="31">
        <f>C10+E10+D10+F10+G10</f>
        <v>52556.72</v>
      </c>
      <c r="I10" s="27" t="e">
        <f>ROUND(#REF!*L10,2)</f>
        <v>#REF!</v>
      </c>
      <c r="J10" s="27">
        <f t="shared" ref="J10" si="0">ROUND(E10*L10,2)</f>
        <v>18638.84</v>
      </c>
      <c r="K10" s="27">
        <f t="shared" ref="K10" si="1">ROUND(D10*L10,2)</f>
        <v>17918.88</v>
      </c>
      <c r="L10" s="17">
        <v>1</v>
      </c>
      <c r="M10" s="9">
        <v>3</v>
      </c>
      <c r="N10" s="12">
        <f>AVERAGE(C10:G10)</f>
        <v>17518.906666666666</v>
      </c>
      <c r="O10" s="12">
        <f>STDEV(C10:G10)</f>
        <v>1364.6145268658597</v>
      </c>
      <c r="P10" s="13">
        <f>O10/N10</f>
        <v>7.7893817966524156E-2</v>
      </c>
      <c r="Q10" s="11">
        <f>ROUND(H10*L10/M10/1,3)</f>
        <v>17518.906999999999</v>
      </c>
    </row>
    <row r="11" spans="1:18" x14ac:dyDescent="0.25">
      <c r="A11" s="45" t="s">
        <v>22</v>
      </c>
      <c r="B11" s="46"/>
      <c r="C11" s="16">
        <f>SUM(C10:C10)</f>
        <v>15999</v>
      </c>
      <c r="D11" s="16">
        <f>SUM(D10:D10)</f>
        <v>17918.88</v>
      </c>
      <c r="E11" s="16">
        <f>SUM(E10:E10)</f>
        <v>18638.84</v>
      </c>
      <c r="F11" s="16"/>
      <c r="G11" s="16"/>
      <c r="H11" s="18"/>
      <c r="I11" s="27"/>
      <c r="J11" s="27"/>
      <c r="K11" s="27"/>
      <c r="L11" s="17"/>
      <c r="M11" s="9"/>
      <c r="N11" s="12"/>
      <c r="O11" s="12"/>
      <c r="P11" s="13"/>
      <c r="Q11" s="11"/>
    </row>
    <row r="12" spans="1:18" x14ac:dyDescent="0.25">
      <c r="A12" s="40" t="s">
        <v>19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14"/>
      <c r="Q12" s="15">
        <f>SUM(Q10:Q11)</f>
        <v>17518.906999999999</v>
      </c>
    </row>
    <row r="13" spans="1:18" x14ac:dyDescent="0.25">
      <c r="A13" s="39" t="s">
        <v>25</v>
      </c>
      <c r="B13" s="39"/>
      <c r="C13" s="39"/>
      <c r="D13" s="39"/>
      <c r="E13" s="39"/>
      <c r="F13" s="39"/>
      <c r="G13" s="39"/>
      <c r="H13" s="39"/>
      <c r="I13" s="20"/>
      <c r="J13" s="20"/>
      <c r="K13" s="20"/>
      <c r="L13" s="19">
        <v>15999</v>
      </c>
      <c r="M13" s="20" t="s">
        <v>21</v>
      </c>
      <c r="N13" s="20"/>
      <c r="O13" s="20"/>
      <c r="P13" s="20"/>
      <c r="Q13" s="20"/>
      <c r="R13" s="19"/>
    </row>
    <row r="14" spans="1:18" ht="120" customHeight="1" x14ac:dyDescent="0.25">
      <c r="A14" s="37" t="s">
        <v>27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5"/>
    </row>
    <row r="15" spans="1:18" x14ac:dyDescent="0.25">
      <c r="A15" s="38" t="s">
        <v>23</v>
      </c>
      <c r="B15" s="38"/>
      <c r="C15" s="38"/>
      <c r="D15" s="22"/>
      <c r="E15" s="21"/>
      <c r="F15" s="22"/>
      <c r="G15" s="23"/>
      <c r="H15" s="22" t="s">
        <v>24</v>
      </c>
      <c r="I15" s="24"/>
      <c r="J15" s="24"/>
      <c r="K15" s="24"/>
      <c r="L15" s="22"/>
      <c r="M15" s="22"/>
      <c r="N15" s="22"/>
      <c r="O15" s="22"/>
      <c r="P15" s="22"/>
      <c r="Q15" s="22"/>
      <c r="R15" s="22"/>
    </row>
    <row r="16" spans="1:18" x14ac:dyDescent="0.25">
      <c r="A16" s="22"/>
      <c r="B16" s="22"/>
      <c r="C16" s="22"/>
      <c r="D16" s="22"/>
      <c r="E16" s="21"/>
      <c r="F16" s="22"/>
      <c r="G16" s="23"/>
      <c r="H16" s="24"/>
      <c r="I16" s="24"/>
      <c r="J16" s="24"/>
      <c r="K16" s="24"/>
      <c r="L16" s="22"/>
      <c r="M16" s="22"/>
      <c r="N16" s="22"/>
      <c r="O16" s="22"/>
      <c r="P16" s="22"/>
      <c r="Q16" s="22"/>
      <c r="R16" s="22"/>
    </row>
    <row r="17" spans="18:18" x14ac:dyDescent="0.25">
      <c r="R17" s="34"/>
    </row>
  </sheetData>
  <mergeCells count="14">
    <mergeCell ref="O1:Q1"/>
    <mergeCell ref="A2:Q2"/>
    <mergeCell ref="N7:P7"/>
    <mergeCell ref="A11:B11"/>
    <mergeCell ref="A7:A8"/>
    <mergeCell ref="B7:B8"/>
    <mergeCell ref="C7:H7"/>
    <mergeCell ref="L7:L8"/>
    <mergeCell ref="M7:M8"/>
    <mergeCell ref="A3:Q5"/>
    <mergeCell ref="A14:Q14"/>
    <mergeCell ref="A15:C15"/>
    <mergeCell ref="A13:H13"/>
    <mergeCell ref="A12:O12"/>
  </mergeCells>
  <pageMargins left="0.70866141732283472" right="0.70866141732283472" top="0.55118110236220474" bottom="0.55118110236220474" header="0" footer="0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IRA</cp:lastModifiedBy>
  <cp:lastPrinted>2022-08-19T07:23:24Z</cp:lastPrinted>
  <dcterms:created xsi:type="dcterms:W3CDTF">2016-09-26T13:34:20Z</dcterms:created>
  <dcterms:modified xsi:type="dcterms:W3CDTF">2026-05-25T18:55:34Z</dcterms:modified>
</cp:coreProperties>
</file>