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Расчет НМЦК" sheetId="2" r:id="rId1"/>
    <sheet name="Лист1" sheetId="3" state="hidden" r:id="rId2"/>
  </sheets>
  <calcPr calcId="144525"/>
</workbook>
</file>

<file path=xl/calcChain.xml><?xml version="1.0" encoding="utf-8"?>
<calcChain xmlns="http://schemas.openxmlformats.org/spreadsheetml/2006/main">
  <c r="H18" i="2" l="1"/>
  <c r="H17" i="2"/>
  <c r="H16" i="2"/>
  <c r="H15" i="2"/>
  <c r="H14" i="2"/>
  <c r="H13" i="2"/>
  <c r="H12" i="2"/>
  <c r="H11" i="2"/>
  <c r="H10" i="2"/>
  <c r="H9" i="2"/>
  <c r="F19" i="2" l="1"/>
  <c r="F16" i="2"/>
  <c r="F15" i="2"/>
  <c r="F10" i="2"/>
  <c r="F9" i="2"/>
  <c r="F14" i="2" l="1"/>
  <c r="F11" i="2" l="1"/>
  <c r="F17" i="2"/>
  <c r="F13" i="2" l="1"/>
  <c r="F18" i="2"/>
  <c r="F12" i="2"/>
</calcChain>
</file>

<file path=xl/sharedStrings.xml><?xml version="1.0" encoding="utf-8"?>
<sst xmlns="http://schemas.openxmlformats.org/spreadsheetml/2006/main" count="33" uniqueCount="24">
  <si>
    <t>№ п/п</t>
  </si>
  <si>
    <t xml:space="preserve">Наименование товара </t>
  </si>
  <si>
    <t>Ед. изм.</t>
  </si>
  <si>
    <t xml:space="preserve">Кол-во товара </t>
  </si>
  <si>
    <t>Реквизиты документов, использованных для определения НМЦК, источники информации</t>
  </si>
  <si>
    <t>Цена за ед.изм., руб.</t>
  </si>
  <si>
    <t>Стоимость, руб.</t>
  </si>
  <si>
    <t>уп</t>
  </si>
  <si>
    <t>Общая цена (итого), руб.</t>
  </si>
  <si>
    <t>Заведующий аптечной организации_____________________ Масляная А.В.</t>
  </si>
  <si>
    <t xml:space="preserve">Расчет цены единицы товара методом
сопоставимых рыночных цен (анализа рынка)
</t>
  </si>
  <si>
    <t>Морфин(Морфин)10 мг/мл 1 мл р-р д/ин №10</t>
  </si>
  <si>
    <t>Фентанил 75 мкг/час пластырь тра нсдермальный № 5</t>
  </si>
  <si>
    <t>Морфин лонг 30 мг тб.с п/в,п/п/о № 20</t>
  </si>
  <si>
    <t>Морфин лонг 60 мг тб.с п/в,п/п/о № 20</t>
  </si>
  <si>
    <t>КП Вх. №110/5-26/П от 20.05.2026</t>
  </si>
  <si>
    <t>Дата подготовки обоснования НМЦК:05.2026</t>
  </si>
  <si>
    <t>Фентанил(Фентанил) 50мкг/мл 2мл р-р для в/в и в/м введения N10</t>
  </si>
  <si>
    <t>Кетамин(Кетамин) 50мг/мл 2мл р-р для в/в и в/м введения N5</t>
  </si>
  <si>
    <t>Сибазон(Диазепам) 5мг/мл 2мл N5 р-р для в/в и в/м введения</t>
  </si>
  <si>
    <t>Морфин 10мг №20 таб. п/п/о</t>
  </si>
  <si>
    <t>Морфин лонг 10мг тб.с п/в,п/п/о №20</t>
  </si>
  <si>
    <t>Фентанил 50 мкг/час пластырь трансдермальный № 5</t>
  </si>
  <si>
    <t>К поставке в ед.измерения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</si>
</sst>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u/>
      <sz val="10"/>
      <color indexed="8"/>
      <name val="Times New Roman"/>
      <family val="1"/>
      <charset val="204"/>
    </font>
    <font>
      <sz val="11.5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3" fillId="0" borderId="0" xfId="1" applyFont="1" applyAlignment="1">
      <alignment wrapText="1"/>
    </xf>
    <xf numFmtId="0" fontId="3" fillId="0" borderId="1" xfId="1" applyFont="1" applyBorder="1" applyAlignment="1">
      <alignment horizontal="center" vertical="center" wrapText="1"/>
    </xf>
    <xf numFmtId="0" fontId="5" fillId="0" borderId="0" xfId="1" applyFont="1" applyAlignment="1">
      <alignment wrapText="1"/>
    </xf>
    <xf numFmtId="0" fontId="2" fillId="0" borderId="0" xfId="1" applyFont="1" applyAlignment="1">
      <alignment horizontal="center" wrapText="1"/>
    </xf>
    <xf numFmtId="0" fontId="0" fillId="0" borderId="0" xfId="0" applyAlignment="1">
      <alignment horizontal="left" wrapText="1"/>
    </xf>
    <xf numFmtId="0" fontId="2" fillId="0" borderId="0" xfId="1" applyFont="1" applyAlignment="1">
      <alignment horizontal="left" wrapText="1"/>
    </xf>
    <xf numFmtId="0" fontId="5" fillId="0" borderId="0" xfId="1" applyFont="1" applyAlignment="1">
      <alignment horizontal="left" wrapText="1"/>
    </xf>
    <xf numFmtId="0" fontId="7" fillId="0" borderId="1" xfId="1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vertical="center" wrapText="1"/>
    </xf>
    <xf numFmtId="4" fontId="7" fillId="2" borderId="1" xfId="1" applyNumberFormat="1" applyFont="1" applyFill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left" vertical="center" wrapText="1"/>
    </xf>
    <xf numFmtId="4" fontId="6" fillId="0" borderId="0" xfId="1" applyNumberFormat="1" applyFont="1" applyBorder="1" applyAlignment="1">
      <alignment horizontal="center" vertical="center" wrapText="1"/>
    </xf>
    <xf numFmtId="4" fontId="6" fillId="2" borderId="0" xfId="1" applyNumberFormat="1" applyFont="1" applyFill="1" applyBorder="1" applyAlignment="1">
      <alignment horizontal="center" vertical="center" wrapText="1"/>
    </xf>
    <xf numFmtId="4" fontId="6" fillId="0" borderId="4" xfId="1" applyNumberFormat="1" applyFont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/>
    </xf>
    <xf numFmtId="4" fontId="7" fillId="0" borderId="2" xfId="1" applyNumberFormat="1" applyFont="1" applyBorder="1" applyAlignment="1">
      <alignment horizontal="center" vertical="center" wrapText="1"/>
    </xf>
    <xf numFmtId="4" fontId="7" fillId="2" borderId="2" xfId="1" applyNumberFormat="1" applyFont="1" applyFill="1" applyBorder="1" applyAlignment="1">
      <alignment horizontal="center" vertical="center" wrapText="1"/>
    </xf>
    <xf numFmtId="4" fontId="6" fillId="2" borderId="5" xfId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vertical="center" wrapText="1"/>
    </xf>
    <xf numFmtId="4" fontId="7" fillId="0" borderId="2" xfId="1" applyNumberFormat="1" applyFont="1" applyFill="1" applyBorder="1" applyAlignment="1">
      <alignment horizontal="center" vertical="center" wrapText="1"/>
    </xf>
    <xf numFmtId="4" fontId="7" fillId="0" borderId="1" xfId="1" applyNumberFormat="1" applyFont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3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left" vertical="top" wrapText="1"/>
    </xf>
    <xf numFmtId="0" fontId="6" fillId="0" borderId="0" xfId="1" applyFont="1" applyAlignment="1">
      <alignment horizontal="center" vertical="top" wrapText="1"/>
    </xf>
    <xf numFmtId="0" fontId="4" fillId="2" borderId="0" xfId="1" applyFont="1" applyFill="1" applyBorder="1" applyAlignment="1">
      <alignment horizont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workbookViewId="0">
      <selection activeCell="R13" sqref="R13"/>
    </sheetView>
  </sheetViews>
  <sheetFormatPr defaultRowHeight="15" x14ac:dyDescent="0.25"/>
  <cols>
    <col min="2" max="2" width="43.42578125" style="5" customWidth="1"/>
    <col min="5" max="5" width="11.85546875" customWidth="1"/>
    <col min="6" max="6" width="13.7109375" customWidth="1"/>
    <col min="8" max="8" width="15.5703125" style="37" customWidth="1"/>
  </cols>
  <sheetData>
    <row r="1" spans="1:8" ht="14.25" customHeight="1" x14ac:dyDescent="0.25"/>
    <row r="2" spans="1:8" hidden="1" x14ac:dyDescent="0.25"/>
    <row r="3" spans="1:8" ht="29.25" customHeight="1" x14ac:dyDescent="0.25">
      <c r="A3" s="33" t="s">
        <v>10</v>
      </c>
      <c r="B3" s="33"/>
      <c r="C3" s="33"/>
      <c r="D3" s="33"/>
      <c r="E3" s="33"/>
      <c r="F3" s="33"/>
    </row>
    <row r="4" spans="1:8" x14ac:dyDescent="0.25">
      <c r="A4" s="4"/>
      <c r="B4" s="6"/>
      <c r="C4" s="4"/>
      <c r="D4" s="4"/>
      <c r="E4" s="4"/>
      <c r="F4" s="4"/>
    </row>
    <row r="5" spans="1:8" x14ac:dyDescent="0.25">
      <c r="A5" s="1"/>
      <c r="B5" s="34"/>
      <c r="C5" s="34"/>
      <c r="D5" s="34"/>
      <c r="E5" s="34"/>
      <c r="F5" s="34"/>
    </row>
    <row r="6" spans="1:8" ht="38.25" customHeight="1" x14ac:dyDescent="0.25">
      <c r="A6" s="35" t="s">
        <v>0</v>
      </c>
      <c r="B6" s="36" t="s">
        <v>1</v>
      </c>
      <c r="C6" s="35" t="s">
        <v>2</v>
      </c>
      <c r="D6" s="35" t="s">
        <v>3</v>
      </c>
      <c r="E6" s="35" t="s">
        <v>4</v>
      </c>
      <c r="F6" s="35"/>
      <c r="H6" s="38" t="s">
        <v>23</v>
      </c>
    </row>
    <row r="7" spans="1:8" ht="26.25" customHeight="1" x14ac:dyDescent="0.25">
      <c r="A7" s="35"/>
      <c r="B7" s="36"/>
      <c r="C7" s="35"/>
      <c r="D7" s="35"/>
      <c r="E7" s="30" t="s">
        <v>15</v>
      </c>
      <c r="F7" s="30"/>
      <c r="H7" s="38"/>
    </row>
    <row r="8" spans="1:8" ht="25.5" x14ac:dyDescent="0.25">
      <c r="A8" s="35"/>
      <c r="B8" s="36"/>
      <c r="C8" s="35"/>
      <c r="D8" s="35"/>
      <c r="E8" s="2" t="s">
        <v>5</v>
      </c>
      <c r="F8" s="2" t="s">
        <v>6</v>
      </c>
      <c r="H8" s="38"/>
    </row>
    <row r="9" spans="1:8" ht="30" x14ac:dyDescent="0.25">
      <c r="A9" s="21">
        <v>1</v>
      </c>
      <c r="B9" s="22" t="s">
        <v>19</v>
      </c>
      <c r="C9" s="8" t="s">
        <v>7</v>
      </c>
      <c r="D9" s="8">
        <v>11</v>
      </c>
      <c r="E9" s="17">
        <v>92.89</v>
      </c>
      <c r="F9" s="11">
        <f t="shared" ref="F9:F18" si="0">E9*D9</f>
        <v>1021.79</v>
      </c>
      <c r="H9" s="38">
        <f>(2*5)*11</f>
        <v>110</v>
      </c>
    </row>
    <row r="10" spans="1:8" ht="30" x14ac:dyDescent="0.25">
      <c r="A10" s="21">
        <v>2</v>
      </c>
      <c r="B10" s="9" t="s">
        <v>18</v>
      </c>
      <c r="C10" s="8" t="s">
        <v>7</v>
      </c>
      <c r="D10" s="8">
        <v>3</v>
      </c>
      <c r="E10" s="17">
        <v>285.18</v>
      </c>
      <c r="F10" s="11">
        <f t="shared" si="0"/>
        <v>855.54</v>
      </c>
      <c r="H10" s="38">
        <f>(2*5)*3</f>
        <v>30</v>
      </c>
    </row>
    <row r="11" spans="1:8" x14ac:dyDescent="0.25">
      <c r="A11" s="21">
        <v>3</v>
      </c>
      <c r="B11" s="22" t="s">
        <v>11</v>
      </c>
      <c r="C11" s="8" t="s">
        <v>7</v>
      </c>
      <c r="D11" s="8">
        <v>81</v>
      </c>
      <c r="E11" s="18">
        <v>370.08</v>
      </c>
      <c r="F11" s="11">
        <f t="shared" si="0"/>
        <v>29976.48</v>
      </c>
      <c r="H11" s="38">
        <f>(1*10)*81</f>
        <v>810</v>
      </c>
    </row>
    <row r="12" spans="1:8" x14ac:dyDescent="0.25">
      <c r="A12" s="21">
        <v>4</v>
      </c>
      <c r="B12" s="10" t="s">
        <v>21</v>
      </c>
      <c r="C12" s="8" t="s">
        <v>7</v>
      </c>
      <c r="D12" s="8">
        <v>2</v>
      </c>
      <c r="E12" s="17">
        <v>1063.4100000000001</v>
      </c>
      <c r="F12" s="11">
        <f t="shared" si="0"/>
        <v>2126.8200000000002</v>
      </c>
      <c r="H12" s="38">
        <f>(20*2)</f>
        <v>40</v>
      </c>
    </row>
    <row r="13" spans="1:8" x14ac:dyDescent="0.25">
      <c r="A13" s="21">
        <v>5</v>
      </c>
      <c r="B13" s="25" t="s">
        <v>13</v>
      </c>
      <c r="C13" s="8" t="s">
        <v>7</v>
      </c>
      <c r="D13" s="8">
        <v>2</v>
      </c>
      <c r="E13" s="26">
        <v>1730.52</v>
      </c>
      <c r="F13" s="11">
        <f t="shared" si="0"/>
        <v>3461.04</v>
      </c>
      <c r="H13" s="38">
        <f>20*2</f>
        <v>40</v>
      </c>
    </row>
    <row r="14" spans="1:8" x14ac:dyDescent="0.25">
      <c r="A14" s="21">
        <v>6</v>
      </c>
      <c r="B14" s="23" t="s">
        <v>14</v>
      </c>
      <c r="C14" s="8" t="s">
        <v>7</v>
      </c>
      <c r="D14" s="8">
        <v>2</v>
      </c>
      <c r="E14" s="17">
        <v>3238.72</v>
      </c>
      <c r="F14" s="11">
        <f t="shared" si="0"/>
        <v>6477.44</v>
      </c>
      <c r="H14" s="38">
        <f>20*2</f>
        <v>40</v>
      </c>
    </row>
    <row r="15" spans="1:8" x14ac:dyDescent="0.25">
      <c r="A15" s="21">
        <v>7</v>
      </c>
      <c r="B15" s="9" t="s">
        <v>20</v>
      </c>
      <c r="C15" s="8" t="s">
        <v>7</v>
      </c>
      <c r="D15" s="8">
        <v>1</v>
      </c>
      <c r="E15" s="17">
        <v>727.71</v>
      </c>
      <c r="F15" s="11">
        <f t="shared" si="0"/>
        <v>727.71</v>
      </c>
      <c r="H15" s="38">
        <f>20*1</f>
        <v>20</v>
      </c>
    </row>
    <row r="16" spans="1:8" ht="30" x14ac:dyDescent="0.25">
      <c r="A16" s="21">
        <v>8</v>
      </c>
      <c r="B16" s="10" t="s">
        <v>17</v>
      </c>
      <c r="C16" s="8" t="s">
        <v>7</v>
      </c>
      <c r="D16" s="8">
        <v>80</v>
      </c>
      <c r="E16" s="27">
        <v>315.17</v>
      </c>
      <c r="F16" s="19">
        <f t="shared" si="0"/>
        <v>25213.600000000002</v>
      </c>
      <c r="H16" s="38">
        <f>(2*10)*80</f>
        <v>1600</v>
      </c>
    </row>
    <row r="17" spans="1:8" ht="30" x14ac:dyDescent="0.25">
      <c r="A17" s="21">
        <v>9</v>
      </c>
      <c r="B17" s="24" t="s">
        <v>22</v>
      </c>
      <c r="C17" s="8" t="s">
        <v>7</v>
      </c>
      <c r="D17" s="8">
        <v>1</v>
      </c>
      <c r="E17" s="18">
        <v>3865.31</v>
      </c>
      <c r="F17" s="11">
        <f t="shared" si="0"/>
        <v>3865.31</v>
      </c>
      <c r="H17" s="38">
        <f>5*1</f>
        <v>5</v>
      </c>
    </row>
    <row r="18" spans="1:8" ht="30.75" thickBot="1" x14ac:dyDescent="0.3">
      <c r="A18" s="21">
        <v>10</v>
      </c>
      <c r="B18" s="24" t="s">
        <v>12</v>
      </c>
      <c r="C18" s="8" t="s">
        <v>7</v>
      </c>
      <c r="D18" s="8">
        <v>1</v>
      </c>
      <c r="E18" s="28">
        <v>4637.45</v>
      </c>
      <c r="F18" s="11">
        <f t="shared" si="0"/>
        <v>4637.45</v>
      </c>
      <c r="H18" s="38">
        <f>5*1</f>
        <v>5</v>
      </c>
    </row>
    <row r="19" spans="1:8" ht="15.75" thickBot="1" x14ac:dyDescent="0.3">
      <c r="A19" s="31" t="s">
        <v>8</v>
      </c>
      <c r="B19" s="31"/>
      <c r="C19" s="31"/>
      <c r="D19" s="31"/>
      <c r="E19" s="16"/>
      <c r="F19" s="20">
        <f>SUM(F9:F18)</f>
        <v>78363.179999999993</v>
      </c>
    </row>
    <row r="20" spans="1:8" x14ac:dyDescent="0.25">
      <c r="A20" s="12"/>
      <c r="B20" s="13"/>
      <c r="C20" s="12"/>
      <c r="D20" s="12"/>
      <c r="E20" s="14"/>
      <c r="F20" s="15"/>
    </row>
    <row r="21" spans="1:8" x14ac:dyDescent="0.25">
      <c r="A21" s="1"/>
      <c r="B21" s="32" t="s">
        <v>16</v>
      </c>
      <c r="C21" s="32"/>
      <c r="D21" s="32"/>
      <c r="E21" s="32"/>
      <c r="F21" s="32"/>
    </row>
    <row r="22" spans="1:8" x14ac:dyDescent="0.25">
      <c r="A22" s="3"/>
      <c r="B22" s="7"/>
      <c r="C22" s="3"/>
      <c r="D22" s="3"/>
      <c r="E22" s="3"/>
      <c r="F22" s="3"/>
    </row>
    <row r="23" spans="1:8" x14ac:dyDescent="0.25">
      <c r="A23" s="29" t="s">
        <v>9</v>
      </c>
      <c r="B23" s="29"/>
      <c r="C23" s="29"/>
      <c r="D23" s="29"/>
      <c r="E23" s="29"/>
    </row>
  </sheetData>
  <sortState ref="B9:F18">
    <sortCondition ref="B9:B18"/>
  </sortState>
  <mergeCells count="11">
    <mergeCell ref="A23:E23"/>
    <mergeCell ref="E7:F7"/>
    <mergeCell ref="A19:D19"/>
    <mergeCell ref="B21:F21"/>
    <mergeCell ref="A3:F3"/>
    <mergeCell ref="B5:F5"/>
    <mergeCell ref="A6:A8"/>
    <mergeCell ref="B6:B8"/>
    <mergeCell ref="C6:C8"/>
    <mergeCell ref="D6:D8"/>
    <mergeCell ref="E6:F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sqref="A1:A10"/>
    </sheetView>
  </sheetViews>
  <sheetFormatPr defaultRowHeight="15" x14ac:dyDescent="0.25"/>
  <sheetData>
    <row r="1" spans="1:1" x14ac:dyDescent="0.25">
      <c r="A1">
        <v>29976.48</v>
      </c>
    </row>
    <row r="2" spans="1:1" x14ac:dyDescent="0.25">
      <c r="A2">
        <v>3865.31</v>
      </c>
    </row>
    <row r="3" spans="1:1" x14ac:dyDescent="0.25">
      <c r="A3">
        <v>25213.599999999999</v>
      </c>
    </row>
    <row r="4" spans="1:1" x14ac:dyDescent="0.25">
      <c r="A4">
        <v>4637.45</v>
      </c>
    </row>
    <row r="5" spans="1:1" x14ac:dyDescent="0.25">
      <c r="A5">
        <v>855.54</v>
      </c>
    </row>
    <row r="6" spans="1:1" x14ac:dyDescent="0.25">
      <c r="A6">
        <v>1021.79</v>
      </c>
    </row>
    <row r="7" spans="1:1" x14ac:dyDescent="0.25">
      <c r="A7">
        <v>727.71</v>
      </c>
    </row>
    <row r="8" spans="1:1" x14ac:dyDescent="0.25">
      <c r="A8">
        <v>2126.8200000000002</v>
      </c>
    </row>
    <row r="9" spans="1:1" x14ac:dyDescent="0.25">
      <c r="A9">
        <v>6477.44</v>
      </c>
    </row>
    <row r="10" spans="1:1" x14ac:dyDescent="0.25">
      <c r="A10">
        <v>3461.04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2026-05-21T07:47:08Z</dcterms:modified>
</cp:coreProperties>
</file>