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d1dnt8v\обменан\2026 год\Закупки\Медицина\Медицина эл. магазин\"/>
    </mc:Choice>
  </mc:AlternateContent>
  <bookViews>
    <workbookView xWindow="120" yWindow="90" windowWidth="17400" windowHeight="11895"/>
  </bookViews>
  <sheets>
    <sheet name="Прилож.1 - п.3.7.1" sheetId="9" r:id="rId1"/>
  </sheets>
  <calcPr calcId="162913" fullPrecision="0"/>
</workbook>
</file>

<file path=xl/calcChain.xml><?xml version="1.0" encoding="utf-8"?>
<calcChain xmlns="http://schemas.openxmlformats.org/spreadsheetml/2006/main">
  <c r="J48" i="9" l="1"/>
  <c r="I48" i="9"/>
  <c r="L48" i="9" s="1"/>
  <c r="N48" i="9" s="1"/>
  <c r="F48" i="9"/>
  <c r="J47" i="9"/>
  <c r="I47" i="9"/>
  <c r="L47" i="9" s="1"/>
  <c r="F47" i="9"/>
  <c r="J46" i="9"/>
  <c r="I46" i="9"/>
  <c r="L46" i="9" s="1"/>
  <c r="N46" i="9" s="1"/>
  <c r="F46" i="9"/>
  <c r="J45" i="9"/>
  <c r="I45" i="9"/>
  <c r="L45" i="9" s="1"/>
  <c r="N45" i="9" s="1"/>
  <c r="F45" i="9"/>
  <c r="J44" i="9"/>
  <c r="I44" i="9"/>
  <c r="L44" i="9" s="1"/>
  <c r="N44" i="9" s="1"/>
  <c r="F44" i="9"/>
  <c r="J43" i="9"/>
  <c r="I43" i="9"/>
  <c r="L43" i="9" s="1"/>
  <c r="N43" i="9" s="1"/>
  <c r="F43" i="9"/>
  <c r="J42" i="9"/>
  <c r="I42" i="9"/>
  <c r="L42" i="9" s="1"/>
  <c r="N42" i="9" s="1"/>
  <c r="F42" i="9"/>
  <c r="J41" i="9"/>
  <c r="I41" i="9"/>
  <c r="L41" i="9" s="1"/>
  <c r="N41" i="9" s="1"/>
  <c r="F41" i="9"/>
  <c r="J40" i="9"/>
  <c r="I40" i="9"/>
  <c r="L40" i="9" s="1"/>
  <c r="N40" i="9" s="1"/>
  <c r="F40" i="9"/>
  <c r="J39" i="9"/>
  <c r="I39" i="9"/>
  <c r="L39" i="9" s="1"/>
  <c r="N39" i="9" s="1"/>
  <c r="F39" i="9"/>
  <c r="J38" i="9"/>
  <c r="I38" i="9"/>
  <c r="L38" i="9" s="1"/>
  <c r="N38" i="9" s="1"/>
  <c r="F38" i="9"/>
  <c r="J37" i="9"/>
  <c r="I37" i="9"/>
  <c r="L37" i="9" s="1"/>
  <c r="N37" i="9" s="1"/>
  <c r="F37" i="9"/>
  <c r="J36" i="9"/>
  <c r="K36" i="9" s="1"/>
  <c r="I36" i="9"/>
  <c r="L36" i="9" s="1"/>
  <c r="N36" i="9" s="1"/>
  <c r="F36" i="9"/>
  <c r="J35" i="9"/>
  <c r="I35" i="9"/>
  <c r="L35" i="9" s="1"/>
  <c r="O35" i="9" s="1"/>
  <c r="F35" i="9"/>
  <c r="J34" i="9"/>
  <c r="I34" i="9"/>
  <c r="L34" i="9" s="1"/>
  <c r="N34" i="9" s="1"/>
  <c r="F34" i="9"/>
  <c r="J33" i="9"/>
  <c r="I33" i="9"/>
  <c r="F33" i="9"/>
  <c r="J32" i="9"/>
  <c r="K32" i="9" s="1"/>
  <c r="I32" i="9"/>
  <c r="L32" i="9" s="1"/>
  <c r="N32" i="9" s="1"/>
  <c r="F32" i="9"/>
  <c r="J31" i="9"/>
  <c r="I31" i="9"/>
  <c r="L31" i="9" s="1"/>
  <c r="N31" i="9" s="1"/>
  <c r="F31" i="9"/>
  <c r="J30" i="9"/>
  <c r="I30" i="9"/>
  <c r="L30" i="9" s="1"/>
  <c r="N30" i="9" s="1"/>
  <c r="F30" i="9"/>
  <c r="J29" i="9"/>
  <c r="I29" i="9"/>
  <c r="L29" i="9" s="1"/>
  <c r="N29" i="9" s="1"/>
  <c r="F29" i="9"/>
  <c r="J28" i="9"/>
  <c r="I28" i="9"/>
  <c r="L28" i="9" s="1"/>
  <c r="N28" i="9" s="1"/>
  <c r="F28" i="9"/>
  <c r="J27" i="9"/>
  <c r="I27" i="9"/>
  <c r="L27" i="9" s="1"/>
  <c r="N27" i="9" s="1"/>
  <c r="F27" i="9"/>
  <c r="J26" i="9"/>
  <c r="I26" i="9"/>
  <c r="L26" i="9" s="1"/>
  <c r="N26" i="9" s="1"/>
  <c r="F26" i="9"/>
  <c r="J25" i="9"/>
  <c r="I25" i="9"/>
  <c r="L25" i="9" s="1"/>
  <c r="F25" i="9"/>
  <c r="J24" i="9"/>
  <c r="I24" i="9"/>
  <c r="L24" i="9" s="1"/>
  <c r="N24" i="9" s="1"/>
  <c r="F24" i="9"/>
  <c r="J23" i="9"/>
  <c r="I23" i="9"/>
  <c r="L23" i="9" s="1"/>
  <c r="F23" i="9"/>
  <c r="J22" i="9"/>
  <c r="I22" i="9"/>
  <c r="L22" i="9" s="1"/>
  <c r="N22" i="9" s="1"/>
  <c r="F22" i="9"/>
  <c r="J21" i="9"/>
  <c r="I21" i="9"/>
  <c r="K21" i="9" s="1"/>
  <c r="F21" i="9"/>
  <c r="J20" i="9"/>
  <c r="I20" i="9"/>
  <c r="L20" i="9" s="1"/>
  <c r="N20" i="9" s="1"/>
  <c r="F20" i="9"/>
  <c r="J19" i="9"/>
  <c r="I19" i="9"/>
  <c r="L19" i="9" s="1"/>
  <c r="N19" i="9" s="1"/>
  <c r="F19" i="9"/>
  <c r="J18" i="9"/>
  <c r="I18" i="9"/>
  <c r="L18" i="9" s="1"/>
  <c r="N18" i="9" s="1"/>
  <c r="F18" i="9"/>
  <c r="J17" i="9"/>
  <c r="I17" i="9"/>
  <c r="L17" i="9" s="1"/>
  <c r="N17" i="9" s="1"/>
  <c r="F17" i="9"/>
  <c r="J16" i="9"/>
  <c r="I16" i="9"/>
  <c r="L16" i="9" s="1"/>
  <c r="N16" i="9" s="1"/>
  <c r="F16" i="9"/>
  <c r="J15" i="9"/>
  <c r="I15" i="9"/>
  <c r="L15" i="9" s="1"/>
  <c r="N15" i="9" s="1"/>
  <c r="F15" i="9"/>
  <c r="J14" i="9"/>
  <c r="I14" i="9"/>
  <c r="L14" i="9" s="1"/>
  <c r="N14" i="9" s="1"/>
  <c r="F14" i="9"/>
  <c r="J13" i="9"/>
  <c r="I13" i="9"/>
  <c r="L13" i="9" s="1"/>
  <c r="N13" i="9" s="1"/>
  <c r="F13" i="9"/>
  <c r="J12" i="9"/>
  <c r="I12" i="9"/>
  <c r="L12" i="9" s="1"/>
  <c r="N12" i="9" s="1"/>
  <c r="F12" i="9"/>
  <c r="J11" i="9"/>
  <c r="I11" i="9"/>
  <c r="L11" i="9" s="1"/>
  <c r="N11" i="9" s="1"/>
  <c r="F11" i="9"/>
  <c r="J10" i="9"/>
  <c r="I10" i="9"/>
  <c r="L10" i="9" s="1"/>
  <c r="N10" i="9" s="1"/>
  <c r="F10" i="9"/>
  <c r="J9" i="9"/>
  <c r="I9" i="9"/>
  <c r="L9" i="9" s="1"/>
  <c r="F9" i="9"/>
  <c r="K38" i="9" l="1"/>
  <c r="K42" i="9"/>
  <c r="K37" i="9"/>
  <c r="K18" i="9"/>
  <c r="K30" i="9"/>
  <c r="K26" i="9"/>
  <c r="K15" i="9"/>
  <c r="K46" i="9"/>
  <c r="K16" i="9"/>
  <c r="K20" i="9"/>
  <c r="K28" i="9"/>
  <c r="K43" i="9"/>
  <c r="K47" i="9"/>
  <c r="K10" i="9"/>
  <c r="K13" i="9"/>
  <c r="K25" i="9"/>
  <c r="K29" i="9"/>
  <c r="K44" i="9"/>
  <c r="O47" i="9"/>
  <c r="N47" i="9"/>
  <c r="O23" i="9"/>
  <c r="N23" i="9"/>
  <c r="O25" i="9"/>
  <c r="N25" i="9"/>
  <c r="K12" i="9"/>
  <c r="K19" i="9"/>
  <c r="K23" i="9"/>
  <c r="K41" i="9"/>
  <c r="K48" i="9"/>
  <c r="K34" i="9"/>
  <c r="K27" i="9"/>
  <c r="K45" i="9"/>
  <c r="K17" i="9"/>
  <c r="K24" i="9"/>
  <c r="K31" i="9"/>
  <c r="K35" i="9"/>
  <c r="K39" i="9"/>
  <c r="K22" i="9"/>
  <c r="K33" i="9"/>
  <c r="K40" i="9"/>
  <c r="K14" i="9"/>
  <c r="K11" i="9"/>
  <c r="N35" i="9"/>
  <c r="N9" i="9"/>
  <c r="O17" i="9"/>
  <c r="O10" i="9"/>
  <c r="O15" i="9"/>
  <c r="O16" i="9"/>
  <c r="O34" i="9"/>
  <c r="O9" i="9"/>
  <c r="O27" i="9"/>
  <c r="O20" i="9"/>
  <c r="O38" i="9"/>
  <c r="O24" i="9"/>
  <c r="O31" i="9"/>
  <c r="O28" i="9"/>
  <c r="O46" i="9"/>
  <c r="O36" i="9"/>
  <c r="O43" i="9"/>
  <c r="O39" i="9"/>
  <c r="O14" i="9"/>
  <c r="O32" i="9"/>
  <c r="O29" i="9"/>
  <c r="O22" i="9"/>
  <c r="O40" i="9"/>
  <c r="O26" i="9"/>
  <c r="O44" i="9"/>
  <c r="O12" i="9"/>
  <c r="O19" i="9"/>
  <c r="O41" i="9"/>
  <c r="O48" i="9"/>
  <c r="O45" i="9"/>
  <c r="O11" i="9"/>
  <c r="O13" i="9"/>
  <c r="O37" i="9"/>
  <c r="K9" i="9"/>
  <c r="L21" i="9"/>
  <c r="N21" i="9" s="1"/>
  <c r="L33" i="9"/>
  <c r="N33" i="9" s="1"/>
  <c r="O18" i="9"/>
  <c r="O30" i="9"/>
  <c r="O42" i="9"/>
  <c r="J52" i="9"/>
  <c r="I52" i="9"/>
  <c r="L52" i="9" s="1"/>
  <c r="F52" i="9"/>
  <c r="J51" i="9"/>
  <c r="I51" i="9"/>
  <c r="L51" i="9" s="1"/>
  <c r="N51" i="9" s="1"/>
  <c r="F51" i="9"/>
  <c r="J50" i="9"/>
  <c r="I50" i="9"/>
  <c r="L50" i="9" s="1"/>
  <c r="N50" i="9" s="1"/>
  <c r="F50" i="9"/>
  <c r="J49" i="9"/>
  <c r="I49" i="9"/>
  <c r="L49" i="9" s="1"/>
  <c r="N49" i="9" s="1"/>
  <c r="F49" i="9"/>
  <c r="K49" i="9" l="1"/>
  <c r="K51" i="9"/>
  <c r="K52" i="9"/>
  <c r="K50" i="9"/>
  <c r="O52" i="9"/>
  <c r="N52" i="9"/>
  <c r="O33" i="9"/>
  <c r="O21" i="9"/>
  <c r="O49" i="9"/>
  <c r="O51" i="9"/>
  <c r="O50" i="9"/>
  <c r="J54" i="9" l="1"/>
  <c r="I54" i="9"/>
  <c r="L54" i="9" s="1"/>
  <c r="N54" i="9" s="1"/>
  <c r="F54" i="9"/>
  <c r="J53" i="9"/>
  <c r="I53" i="9"/>
  <c r="L53" i="9" s="1"/>
  <c r="F53" i="9"/>
  <c r="N53" i="9" l="1"/>
  <c r="L55" i="9"/>
  <c r="N55" i="9" s="1"/>
  <c r="K53" i="9"/>
  <c r="K54" i="9"/>
  <c r="O53" i="9"/>
  <c r="O54" i="9"/>
  <c r="O55" i="9" l="1"/>
</calcChain>
</file>

<file path=xl/sharedStrings.xml><?xml version="1.0" encoding="utf-8"?>
<sst xmlns="http://schemas.openxmlformats.org/spreadsheetml/2006/main" count="162" uniqueCount="118">
  <si>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</si>
  <si>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</si>
  <si>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</si>
  <si>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</si>
  <si>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</si>
  <si>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</si>
  <si>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</si>
  <si>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</si>
  <si>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</si>
  <si>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6=3+4+5</t>
  </si>
  <si>
    <t>8 = кол-во ответов ИЦИ</t>
  </si>
  <si>
    <t>9=          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</si>
  <si>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</si>
  <si>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12=7/8*6</t>
  </si>
  <si>
    <t>Должностное лицо Заказчика, ответственное за соблюдение требований при обосновании начальной (максимальной) цены контракта, установленных законодательством Российской Федерации о контрактной системе в сфере закупок:</t>
  </si>
  <si>
    <t>А.Н.Шмаков</t>
  </si>
  <si>
    <t xml:space="preserve">ИЦИ №1 </t>
  </si>
  <si>
    <t xml:space="preserve">ИЦИ №2 </t>
  </si>
  <si>
    <r>
      <t>ИЦИ №3</t>
    </r>
    <r>
      <rPr>
        <b/>
        <sz val="10"/>
        <color indexed="10"/>
        <rFont val="Times New Roman"/>
        <family val="1"/>
        <charset val="204"/>
      </rPr>
      <t xml:space="preserve"> </t>
    </r>
  </si>
  <si>
    <t>Метод сопоставимых рыночных цен (анализ рынка)
с направлением запросов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в частности, размещена на сайтах в сети "Интернет"</t>
  </si>
  <si>
    <t xml:space="preserve">Приложение №1.1 к техническому заданию </t>
  </si>
  <si>
    <t>1</t>
  </si>
  <si>
    <t>2</t>
  </si>
  <si>
    <t>3</t>
  </si>
  <si>
    <t>4</t>
  </si>
  <si>
    <t>n - кол-во значений, используемых в расчете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</si>
  <si>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</si>
  <si>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</si>
  <si>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</si>
  <si>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</si>
  <si>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</si>
  <si>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</si>
  <si>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</si>
  <si>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</si>
  <si>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</si>
  <si>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</si>
  <si>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</si>
  <si>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</si>
  <si>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</si>
  <si>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</si>
  <si>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</si>
  <si>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</si>
  <si>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</si>
  <si>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</si>
  <si>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</si>
  <si>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</si>
  <si>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</si>
  <si>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</si>
  <si>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</si>
  <si>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</si>
  <si>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</si>
  <si>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</si>
  <si>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</si>
  <si>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</si>
  <si>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</si>
  <si>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</si>
  <si>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</si>
  <si>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</si>
  <si>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</si>
  <si>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</si>
  <si>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</si>
  <si>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</si>
  <si>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</si>
  <si>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</si>
  <si>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</si>
  <si>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</si>
  <si>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</si>
  <si>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</si>
  <si>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Тонометр с возрастными манжетами</t>
  </si>
  <si>
    <t>Стетофонендоскоп</t>
  </si>
  <si>
    <t>Сантиметровая лента</t>
  </si>
  <si>
    <t>Устройство реанимационное для ручной вентиляции легких (мешок АМБУ)</t>
  </si>
  <si>
    <t>Термометр медицинский электронный</t>
  </si>
  <si>
    <t>Оториноскоп с набором воронок</t>
  </si>
  <si>
    <t>Лоток медицинский почкообразный</t>
  </si>
  <si>
    <t>Осветитель таблиц для определения остроты зрения (аппарат Ротта) в комплексте с таблицами</t>
  </si>
  <si>
    <t>Плантограф</t>
  </si>
  <si>
    <t>Комплект воздуховодов для искусственного дыхания «рот в рот»</t>
  </si>
  <si>
    <t>Грелка медицинская</t>
  </si>
  <si>
    <t>Пузырь для льда</t>
  </si>
  <si>
    <t>Жгут кровоостанавливающий типа "Эсмарха"</t>
  </si>
  <si>
    <t>Посиндромная укладка</t>
  </si>
  <si>
    <t>Сумка-холодильник</t>
  </si>
  <si>
    <t>Комплект зондов желудочных</t>
  </si>
  <si>
    <t>Пинцет медицинский</t>
  </si>
  <si>
    <t>Корнцанг</t>
  </si>
  <si>
    <t>Ножницы тупоконечные, прямые</t>
  </si>
  <si>
    <t>Бикс малый (коробка стерилизационная)</t>
  </si>
  <si>
    <t>Бикс большой (коробка стерилизационная)</t>
  </si>
  <si>
    <t>Емкость-контейнер для дезинфекции</t>
  </si>
  <si>
    <t>Емкость-контейнер для дезинфицирующих средств</t>
  </si>
  <si>
    <t>Носилки мягкие</t>
  </si>
  <si>
    <t>Весы медицинские</t>
  </si>
  <si>
    <t>Ростомер</t>
  </si>
  <si>
    <t>Секундомер электронный</t>
  </si>
  <si>
    <t>Динамометр ДК-25</t>
  </si>
  <si>
    <t>Динамометр ДК-50</t>
  </si>
  <si>
    <t>Ведро педальное 15 л</t>
  </si>
  <si>
    <t>Бак медицинский 50 л</t>
  </si>
  <si>
    <t>Лампа настольная</t>
  </si>
  <si>
    <t>Коврик</t>
  </si>
  <si>
    <t>Смеситель с бесконтактным управлением</t>
  </si>
  <si>
    <t>Дозатор для дез. средств локтевой</t>
  </si>
  <si>
    <t>Портативный компрессорный небулайзер</t>
  </si>
  <si>
    <t>Пакет гипотермический</t>
  </si>
  <si>
    <t xml:space="preserve">Термометр медицинский электронный бесконтактный </t>
  </si>
  <si>
    <t xml:space="preserve">Мензурки градуированные </t>
  </si>
  <si>
    <t>фонарик ручной для осмотра/терапевтических процедур</t>
  </si>
  <si>
    <t>Аппарат электронный лоя измерения АД (взрослый)</t>
  </si>
  <si>
    <t>Пульсоксиметр</t>
  </si>
  <si>
    <t>Аппаратно-программный комплекс для скрининг-оценки уровня психофизиологического и соматического здоровья</t>
  </si>
  <si>
    <t>Анализатор окиси углерода выдыхаемого воздуха с определением карбоксигемоглобина</t>
  </si>
  <si>
    <t>Травматологическая укладка</t>
  </si>
  <si>
    <t xml:space="preserve">Заказчиком были направлены запросы от 30.04.2026 г. № б/н о предоставлении ценовой информации через ЕИС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Информация получена от 3 поставщиков </t>
  </si>
  <si>
    <t>Обоснование и расчет начальной (максимальной) цены контракта
на поставку медицинских изделий  в 2026 году</t>
  </si>
  <si>
    <t>Глюкометр тест -полосками,ланцетами/скарификаторами</t>
  </si>
  <si>
    <t>КОСГУ 310</t>
  </si>
  <si>
    <t>КОСГУ 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</si>
</sst>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2" fillId="2" borderId="0" xfId="0" applyNumberFormat="1" applyFont="1" applyFill="1" applyBorder="1" applyAlignment="1">
      <alignment horizontal="center" vertical="center" wrapText="1"/>
    </xf>
    <xf numFmtId="10" fontId="4" fillId="0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4" fontId="2" fillId="2" borderId="3" xfId="0" applyNumberFormat="1" applyFont="1" applyFill="1" applyBorder="1" applyAlignment="1">
      <alignment vertical="center" wrapText="1"/>
    </xf>
    <xf numFmtId="9" fontId="9" fillId="0" borderId="0" xfId="0" applyNumberFormat="1" applyFont="1"/>
    <xf numFmtId="0" fontId="8" fillId="0" borderId="2" xfId="0" applyFont="1" applyBorder="1" applyAlignment="1">
      <alignment horizontal="center" vertical="center" wrapText="1"/>
    </xf>
    <xf numFmtId="4" fontId="9" fillId="0" borderId="0" xfId="0" applyNumberFormat="1" applyFont="1"/>
    <xf numFmtId="0" fontId="2" fillId="0" borderId="4" xfId="0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352425</xdr:rowOff>
    </xdr:from>
    <xdr:to>
      <xdr:col>5</xdr:col>
      <xdr:colOff>561975</xdr:colOff>
      <xdr:row>6</xdr:row>
      <xdr:rowOff>685800</xdr:rowOff>
    </xdr:to>
    <xdr:pic>
      <xdr:nvPicPr>
        <xdr:cNvPr id="2876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457700" y="37052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133350</xdr:rowOff>
    </xdr:from>
    <xdr:to>
      <xdr:col>11</xdr:col>
      <xdr:colOff>1047750</xdr:colOff>
      <xdr:row>6</xdr:row>
      <xdr:rowOff>485775</xdr:rowOff>
    </xdr:to>
    <xdr:pic>
      <xdr:nvPicPr>
        <xdr:cNvPr id="2876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572500" y="34861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6</xdr:row>
      <xdr:rowOff>514350</xdr:rowOff>
    </xdr:from>
    <xdr:to>
      <xdr:col>9</xdr:col>
      <xdr:colOff>866775</xdr:colOff>
      <xdr:row>6</xdr:row>
      <xdr:rowOff>942975</xdr:rowOff>
    </xdr:to>
    <xdr:pic>
      <xdr:nvPicPr>
        <xdr:cNvPr id="2876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38671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771525</xdr:rowOff>
    </xdr:from>
    <xdr:to>
      <xdr:col>10</xdr:col>
      <xdr:colOff>704850</xdr:colOff>
      <xdr:row>6</xdr:row>
      <xdr:rowOff>1095375</xdr:rowOff>
    </xdr:to>
    <xdr:pic>
      <xdr:nvPicPr>
        <xdr:cNvPr id="2876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1243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7</xdr:row>
      <xdr:rowOff>228600</xdr:rowOff>
    </xdr:from>
    <xdr:to>
      <xdr:col>8</xdr:col>
      <xdr:colOff>485775</xdr:colOff>
      <xdr:row>7</xdr:row>
      <xdr:rowOff>428625</xdr:rowOff>
    </xdr:to>
    <xdr:pic>
      <xdr:nvPicPr>
        <xdr:cNvPr id="2876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362700" y="47148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2876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53450" y="27146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54</xdr:row>
      <xdr:rowOff>9525</xdr:rowOff>
    </xdr:from>
    <xdr:to>
      <xdr:col>10</xdr:col>
      <xdr:colOff>647700</xdr:colOff>
      <xdr:row>55</xdr:row>
      <xdr:rowOff>0</xdr:rowOff>
    </xdr:to>
    <xdr:pic>
      <xdr:nvPicPr>
        <xdr:cNvPr id="287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848600" y="118243350"/>
          <a:ext cx="552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52</xdr:row>
      <xdr:rowOff>0</xdr:rowOff>
    </xdr:from>
    <xdr:ext cx="304800" cy="200025"/>
    <xdr:sp macro="" textlink="">
      <xdr:nvSpPr>
        <xdr:cNvPr id="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419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52</xdr:row>
      <xdr:rowOff>0</xdr:rowOff>
    </xdr:from>
    <xdr:ext cx="304800" cy="200025"/>
    <xdr:sp macro="" textlink="">
      <xdr:nvSpPr>
        <xdr:cNvPr id="1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419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52</xdr:row>
      <xdr:rowOff>0</xdr:rowOff>
    </xdr:from>
    <xdr:ext cx="304800" cy="200025"/>
    <xdr:sp macro="" textlink="">
      <xdr:nvSpPr>
        <xdr:cNvPr id="1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419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52</xdr:row>
      <xdr:rowOff>0</xdr:rowOff>
    </xdr:from>
    <xdr:ext cx="304800" cy="200025"/>
    <xdr:sp macro="" textlink="">
      <xdr:nvSpPr>
        <xdr:cNvPr id="1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419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1088572</xdr:colOff>
      <xdr:row>54</xdr:row>
      <xdr:rowOff>0</xdr:rowOff>
    </xdr:from>
    <xdr:ext cx="304800" cy="190500"/>
    <xdr:sp macro="" textlink="">
      <xdr:nvSpPr>
        <xdr:cNvPr id="13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5260522" y="5249636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1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1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16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1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1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19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2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2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22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2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2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25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2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2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28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2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3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31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3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3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34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3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3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37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3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3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40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4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4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43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4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4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46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4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4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49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5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5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361950</xdr:rowOff>
    </xdr:to>
    <xdr:sp macro="" textlink="">
      <xdr:nvSpPr>
        <xdr:cNvPr id="52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5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5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55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5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5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190500"/>
    <xdr:sp macro="" textlink="">
      <xdr:nvSpPr>
        <xdr:cNvPr id="58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5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304800</xdr:colOff>
      <xdr:row>52</xdr:row>
      <xdr:rowOff>371475</xdr:rowOff>
    </xdr:to>
    <xdr:sp macro="" textlink="">
      <xdr:nvSpPr>
        <xdr:cNvPr id="6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48</xdr:row>
      <xdr:rowOff>0</xdr:rowOff>
    </xdr:from>
    <xdr:ext cx="304800" cy="200025"/>
    <xdr:sp macro="" textlink="">
      <xdr:nvSpPr>
        <xdr:cNvPr id="6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76225" y="58293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48</xdr:row>
      <xdr:rowOff>0</xdr:rowOff>
    </xdr:from>
    <xdr:ext cx="304800" cy="200025"/>
    <xdr:sp macro="" textlink="">
      <xdr:nvSpPr>
        <xdr:cNvPr id="6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76225" y="58293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48</xdr:row>
      <xdr:rowOff>0</xdr:rowOff>
    </xdr:from>
    <xdr:ext cx="304800" cy="200025"/>
    <xdr:sp macro="" textlink="">
      <xdr:nvSpPr>
        <xdr:cNvPr id="6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76225" y="58293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48</xdr:row>
      <xdr:rowOff>0</xdr:rowOff>
    </xdr:from>
    <xdr:ext cx="304800" cy="200025"/>
    <xdr:sp macro="" textlink="">
      <xdr:nvSpPr>
        <xdr:cNvPr id="6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76225" y="58293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1088572</xdr:colOff>
      <xdr:row>50</xdr:row>
      <xdr:rowOff>68036</xdr:rowOff>
    </xdr:from>
    <xdr:ext cx="304800" cy="190500"/>
    <xdr:sp macro="" textlink="">
      <xdr:nvSpPr>
        <xdr:cNvPr id="65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993822" y="6221186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6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6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68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6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7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71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7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7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74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7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7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77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7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7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80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8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8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83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8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8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86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8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8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89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9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9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92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9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9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95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9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9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98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9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10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101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10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10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61950"/>
    <xdr:sp macro="" textlink="">
      <xdr:nvSpPr>
        <xdr:cNvPr id="104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0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0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07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0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0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10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11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71475"/>
    <xdr:sp macro="" textlink="">
      <xdr:nvSpPr>
        <xdr:cNvPr id="11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58293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1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1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15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1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1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18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1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2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21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2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2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24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2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2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27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2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2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30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3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3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33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3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3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36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3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3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39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4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4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42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4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4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104775</xdr:rowOff>
    </xdr:to>
    <xdr:sp macro="" textlink="">
      <xdr:nvSpPr>
        <xdr:cNvPr id="145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4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4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48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4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5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304800</xdr:colOff>
      <xdr:row>49</xdr:row>
      <xdr:rowOff>95250</xdr:rowOff>
    </xdr:to>
    <xdr:sp macro="" textlink="">
      <xdr:nvSpPr>
        <xdr:cNvPr id="151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5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5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54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5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5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190500"/>
    <xdr:sp macro="" textlink="">
      <xdr:nvSpPr>
        <xdr:cNvPr id="157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44196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54</xdr:row>
      <xdr:rowOff>0</xdr:rowOff>
    </xdr:from>
    <xdr:to>
      <xdr:col>2</xdr:col>
      <xdr:colOff>304800</xdr:colOff>
      <xdr:row>54</xdr:row>
      <xdr:rowOff>390525</xdr:rowOff>
    </xdr:to>
    <xdr:sp macro="" textlink="">
      <xdr:nvSpPr>
        <xdr:cNvPr id="15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7086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304800</xdr:colOff>
      <xdr:row>54</xdr:row>
      <xdr:rowOff>390525</xdr:rowOff>
    </xdr:to>
    <xdr:sp macro="" textlink="">
      <xdr:nvSpPr>
        <xdr:cNvPr id="15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7086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304800</xdr:colOff>
      <xdr:row>54</xdr:row>
      <xdr:rowOff>390525</xdr:rowOff>
    </xdr:to>
    <xdr:sp macro="" textlink="">
      <xdr:nvSpPr>
        <xdr:cNvPr id="160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7086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304800</xdr:colOff>
      <xdr:row>54</xdr:row>
      <xdr:rowOff>390525</xdr:rowOff>
    </xdr:to>
    <xdr:sp macro="" textlink="">
      <xdr:nvSpPr>
        <xdr:cNvPr id="16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7086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304800</xdr:colOff>
      <xdr:row>54</xdr:row>
      <xdr:rowOff>390525</xdr:rowOff>
    </xdr:to>
    <xdr:sp macro="" textlink="">
      <xdr:nvSpPr>
        <xdr:cNvPr id="16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7086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304800</xdr:colOff>
      <xdr:row>54</xdr:row>
      <xdr:rowOff>390525</xdr:rowOff>
    </xdr:to>
    <xdr:sp macro="" textlink="">
      <xdr:nvSpPr>
        <xdr:cNvPr id="163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981200" y="70866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1343025</xdr:colOff>
      <xdr:row>49</xdr:row>
      <xdr:rowOff>95250</xdr:rowOff>
    </xdr:from>
    <xdr:to>
      <xdr:col>1</xdr:col>
      <xdr:colOff>1647825</xdr:colOff>
      <xdr:row>51</xdr:row>
      <xdr:rowOff>38100</xdr:rowOff>
    </xdr:to>
    <xdr:sp macro="" textlink="">
      <xdr:nvSpPr>
        <xdr:cNvPr id="16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952625" y="48958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48</xdr:row>
      <xdr:rowOff>0</xdr:rowOff>
    </xdr:from>
    <xdr:ext cx="304800" cy="200025"/>
    <xdr:sp macro="" textlink="">
      <xdr:nvSpPr>
        <xdr:cNvPr id="16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419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48</xdr:row>
      <xdr:rowOff>0</xdr:rowOff>
    </xdr:from>
    <xdr:ext cx="304800" cy="200025"/>
    <xdr:sp macro="" textlink="">
      <xdr:nvSpPr>
        <xdr:cNvPr id="16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419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48</xdr:row>
      <xdr:rowOff>0</xdr:rowOff>
    </xdr:from>
    <xdr:ext cx="304800" cy="200025"/>
    <xdr:sp macro="" textlink="">
      <xdr:nvSpPr>
        <xdr:cNvPr id="16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419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48</xdr:row>
      <xdr:rowOff>0</xdr:rowOff>
    </xdr:from>
    <xdr:ext cx="304800" cy="200025"/>
    <xdr:sp macro="" textlink="">
      <xdr:nvSpPr>
        <xdr:cNvPr id="16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419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49</xdr:row>
      <xdr:rowOff>0</xdr:rowOff>
    </xdr:from>
    <xdr:ext cx="304800" cy="200025"/>
    <xdr:sp macro="" textlink="">
      <xdr:nvSpPr>
        <xdr:cNvPr id="16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800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49</xdr:row>
      <xdr:rowOff>0</xdr:rowOff>
    </xdr:from>
    <xdr:ext cx="304800" cy="200025"/>
    <xdr:sp macro="" textlink="">
      <xdr:nvSpPr>
        <xdr:cNvPr id="17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800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49</xdr:row>
      <xdr:rowOff>0</xdr:rowOff>
    </xdr:from>
    <xdr:ext cx="304800" cy="200025"/>
    <xdr:sp macro="" textlink="">
      <xdr:nvSpPr>
        <xdr:cNvPr id="17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800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49</xdr:row>
      <xdr:rowOff>0</xdr:rowOff>
    </xdr:from>
    <xdr:ext cx="304800" cy="200025"/>
    <xdr:sp macro="" textlink="">
      <xdr:nvSpPr>
        <xdr:cNvPr id="17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4800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200025"/>
    <xdr:sp macro="" textlink="">
      <xdr:nvSpPr>
        <xdr:cNvPr id="17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5181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200025"/>
    <xdr:sp macro="" textlink="">
      <xdr:nvSpPr>
        <xdr:cNvPr id="17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5181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200025"/>
    <xdr:sp macro="" textlink="">
      <xdr:nvSpPr>
        <xdr:cNvPr id="17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5181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</xdr:row>
      <xdr:rowOff>0</xdr:rowOff>
    </xdr:from>
    <xdr:ext cx="304800" cy="200025"/>
    <xdr:sp macro="" textlink="">
      <xdr:nvSpPr>
        <xdr:cNvPr id="17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5181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54</xdr:row>
      <xdr:rowOff>0</xdr:rowOff>
    </xdr:from>
    <xdr:ext cx="304800" cy="200025"/>
    <xdr:sp macro="" textlink="">
      <xdr:nvSpPr>
        <xdr:cNvPr id="17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7086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54</xdr:row>
      <xdr:rowOff>0</xdr:rowOff>
    </xdr:from>
    <xdr:ext cx="304800" cy="200025"/>
    <xdr:sp macro="" textlink="">
      <xdr:nvSpPr>
        <xdr:cNvPr id="17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7086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54</xdr:row>
      <xdr:rowOff>0</xdr:rowOff>
    </xdr:from>
    <xdr:ext cx="304800" cy="200025"/>
    <xdr:sp macro="" textlink="">
      <xdr:nvSpPr>
        <xdr:cNvPr id="17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7086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54</xdr:row>
      <xdr:rowOff>0</xdr:rowOff>
    </xdr:from>
    <xdr:ext cx="304800" cy="200025"/>
    <xdr:sp macro="" textlink="">
      <xdr:nvSpPr>
        <xdr:cNvPr id="18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609600" y="708660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18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18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187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18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18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190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19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19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193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19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19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196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19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19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199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20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20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202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0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0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05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0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0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08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0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1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11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1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1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14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21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216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217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1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19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20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2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2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61950"/>
    <xdr:sp macro="" textlink="">
      <xdr:nvSpPr>
        <xdr:cNvPr id="223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24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2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26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27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28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29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230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71475"/>
    <xdr:sp macro="" textlink="">
      <xdr:nvSpPr>
        <xdr:cNvPr id="231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32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33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34" name="AutoShape 5" descr="https://mail.google.com/mail/u/0?ui=2&amp;ik=8428af3851&amp;attid=0.1&amp;permmsgid=msg-a:r590320364208985510&amp;th=168cd10e10e77676&amp;view=fimg&amp;sz=s0-l75-ft&amp;attbid=ANGjdJ_jmB5UnFI_KYLTY-tqYD8od3TPbIRZED_eN5kvaL0ipOoYxfa-4FZN5Q5zUAtmJRP4cd_ELSwrVhyL3bQh9ZGrzMG0NuIJGv6IWnnMMH7SQF3_6Plba-B8YRU&amp;disp=emb&amp;realattid=168cd10ca097f1e9634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190500"/>
    <xdr:sp macro="" textlink="">
      <xdr:nvSpPr>
        <xdr:cNvPr id="235" name="AutoShape 4" descr="https://mail.google.com/mail/u/0?ui=2&amp;ik=8428af3851&amp;attid=0.1&amp;permmsgid=msg-a:r590320364208985510&amp;th=168cd10e10e77676&amp;view=fimg&amp;sz=s0-l75-ft&amp;attbid=ANGjdJ8zZ1Uodwc6-OHmbN46Xk7vk7Gi-5PilXqVYx_aHPFpnDvWf_YC7OpOXdhrGFWkL1VWtnSB4GTqzDoMQYc6yDooxXqZn-cGPhU-R2yY5Lv1ewLf0kZmkEOlUII&amp;disp=emb&amp;realattid=168cd10ca097f1e9634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2428875" y="12001500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59"/>
  <sheetViews>
    <sheetView tabSelected="1" topLeftCell="A30" zoomScaleNormal="100" workbookViewId="0">
      <selection activeCell="I45" sqref="I45"/>
    </sheetView>
  </sheetViews>
  <sheetFormatPr defaultRowHeight="12.75" x14ac:dyDescent="0.2"/>
  <cols>
    <col min="1" max="1" width="4.140625" style="14" customWidth="1"/>
    <col min="2" max="2" width="32.28515625" style="14" bestFit="1" customWidth="1"/>
    <col min="3" max="3" width="10" style="14" bestFit="1" customWidth="1"/>
    <col min="4" max="4" width="9.140625" style="14" customWidth="1"/>
    <col min="5" max="5" width="9.5703125" style="14" customWidth="1"/>
    <col min="6" max="6" width="9.7109375" style="14" customWidth="1"/>
    <col min="7" max="7" width="8.42578125" style="14" customWidth="1"/>
    <col min="8" max="8" width="8.85546875" style="14" customWidth="1"/>
    <col min="9" max="9" width="11" style="14" customWidth="1"/>
    <col min="10" max="10" width="13.140625" style="14" customWidth="1"/>
    <col min="11" max="11" width="11.28515625" style="14" customWidth="1"/>
    <col min="12" max="12" width="17.7109375" style="14" customWidth="1"/>
    <col min="13" max="13" width="3.28515625" style="14" customWidth="1"/>
    <col min="14" max="14" width="13.5703125" style="14" bestFit="1" customWidth="1"/>
    <col min="15" max="15" width="11.42578125" style="14" bestFit="1" customWidth="1"/>
    <col min="16" max="16" width="10.28515625" style="14" customWidth="1"/>
    <col min="17" max="16384" width="9.140625" style="14"/>
  </cols>
  <sheetData>
    <row r="1" spans="1:16" ht="16.5" customHeight="1" x14ac:dyDescent="0.2">
      <c r="A1" s="48" t="s">
        <v>20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13"/>
      <c r="N1" s="13"/>
    </row>
    <row r="2" spans="1:16" ht="47.25" customHeight="1" x14ac:dyDescent="0.2">
      <c r="A2" s="49" t="s">
        <v>114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15"/>
      <c r="N2" s="15"/>
    </row>
    <row r="3" spans="1:16" ht="60" customHeight="1" x14ac:dyDescent="0.2">
      <c r="A3" s="49" t="s">
        <v>19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6"/>
      <c r="N3" s="16"/>
    </row>
    <row r="4" spans="1:16" ht="56.25" customHeight="1" x14ac:dyDescent="0.2">
      <c r="A4" s="41" t="s">
        <v>113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17"/>
      <c r="N4" s="17"/>
      <c r="O4" s="18"/>
      <c r="P4" s="18"/>
    </row>
    <row r="5" spans="1:16" x14ac:dyDescent="0.2">
      <c r="A5" s="17"/>
      <c r="B5" s="17"/>
      <c r="C5" s="17"/>
      <c r="D5" s="17"/>
      <c r="E5" s="17"/>
      <c r="F5" s="17"/>
      <c r="G5" s="17"/>
      <c r="H5" s="17"/>
      <c r="I5" s="19"/>
      <c r="J5" s="17"/>
      <c r="K5" s="17"/>
      <c r="L5" s="19"/>
    </row>
    <row r="6" spans="1:16" ht="69" customHeight="1" x14ac:dyDescent="0.2">
      <c r="A6" s="42" t="s">
        <v>0</v>
      </c>
      <c r="B6" s="37" t="s">
        <v>3</v>
      </c>
      <c r="C6" s="45" t="s">
        <v>8</v>
      </c>
      <c r="D6" s="46"/>
      <c r="E6" s="46"/>
      <c r="F6" s="47"/>
      <c r="G6" s="37" t="s">
        <v>4</v>
      </c>
      <c r="H6" s="37" t="s">
        <v>25</v>
      </c>
      <c r="I6" s="36" t="s">
        <v>2</v>
      </c>
      <c r="J6" s="36"/>
      <c r="K6" s="36"/>
      <c r="L6" s="20" t="s">
        <v>7</v>
      </c>
    </row>
    <row r="7" spans="1:16" ht="89.25" x14ac:dyDescent="0.2">
      <c r="A7" s="43"/>
      <c r="B7" s="44"/>
      <c r="C7" s="21" t="s">
        <v>16</v>
      </c>
      <c r="D7" s="21" t="s">
        <v>17</v>
      </c>
      <c r="E7" s="21" t="s">
        <v>18</v>
      </c>
      <c r="F7" s="22"/>
      <c r="G7" s="38"/>
      <c r="H7" s="38"/>
      <c r="I7" s="23" t="s">
        <v>5</v>
      </c>
      <c r="J7" s="24" t="s">
        <v>1</v>
      </c>
      <c r="K7" s="5" t="s">
        <v>12</v>
      </c>
      <c r="L7" s="25"/>
    </row>
    <row r="8" spans="1:16" ht="54" x14ac:dyDescent="0.2">
      <c r="A8" s="8">
        <v>1</v>
      </c>
      <c r="B8" s="8">
        <v>2</v>
      </c>
      <c r="C8" s="8">
        <v>3</v>
      </c>
      <c r="D8" s="8">
        <v>4</v>
      </c>
      <c r="E8" s="8">
        <v>5</v>
      </c>
      <c r="F8" s="8" t="s">
        <v>9</v>
      </c>
      <c r="G8" s="1">
        <v>7</v>
      </c>
      <c r="H8" s="8" t="s">
        <v>10</v>
      </c>
      <c r="I8" s="9" t="s">
        <v>11</v>
      </c>
      <c r="J8" s="9">
        <v>10</v>
      </c>
      <c r="K8" s="3">
        <v>11</v>
      </c>
      <c r="L8" s="1" t="s">
        <v>13</v>
      </c>
      <c r="N8" s="26">
        <v>0.3</v>
      </c>
      <c r="O8" s="26">
        <v>0.01</v>
      </c>
    </row>
    <row r="9" spans="1:16" x14ac:dyDescent="0.2">
      <c r="A9" s="11" t="s">
        <v>21</v>
      </c>
      <c r="B9" s="50" t="s">
        <v>68</v>
      </c>
      <c r="C9" s="51">
        <v>2166</v>
      </c>
      <c r="D9" s="51">
        <v>1881</v>
      </c>
      <c r="E9" s="51">
        <v>1653</v>
      </c>
      <c r="F9" s="10">
        <f t="shared" ref="F9:F48" si="0">C9+D9+E9</f>
        <v>5700</v>
      </c>
      <c r="G9" s="27">
        <v>2</v>
      </c>
      <c r="H9" s="12">
        <v>3</v>
      </c>
      <c r="I9" s="4">
        <f t="shared" ref="I9:I48" si="1">AVERAGE(C9:E9)</f>
        <v>1900</v>
      </c>
      <c r="J9" s="4">
        <f t="shared" ref="J9:J48" si="2">STDEV(C9:E9)</f>
        <v>257.02999999999997</v>
      </c>
      <c r="K9" s="7">
        <f t="shared" ref="K9:K48" si="3">J9/I9</f>
        <v>0.1353</v>
      </c>
      <c r="L9" s="2">
        <f t="shared" ref="L9:L48" si="4">I9*G9</f>
        <v>3800</v>
      </c>
      <c r="N9" s="28">
        <f>L9*N8</f>
        <v>1140</v>
      </c>
      <c r="O9" s="28">
        <f t="shared" ref="O9:O48" si="5">L9*$O$8</f>
        <v>38</v>
      </c>
      <c r="P9" s="52" t="s">
        <v>116</v>
      </c>
    </row>
    <row r="10" spans="1:16" x14ac:dyDescent="0.2">
      <c r="A10" s="11" t="s">
        <v>22</v>
      </c>
      <c r="B10" s="50" t="s">
        <v>69</v>
      </c>
      <c r="C10" s="51">
        <v>721</v>
      </c>
      <c r="D10" s="51">
        <v>728</v>
      </c>
      <c r="E10" s="51">
        <v>651</v>
      </c>
      <c r="F10" s="10">
        <f t="shared" si="0"/>
        <v>2100</v>
      </c>
      <c r="G10" s="27">
        <v>2</v>
      </c>
      <c r="H10" s="12">
        <v>3</v>
      </c>
      <c r="I10" s="4">
        <f t="shared" si="1"/>
        <v>700</v>
      </c>
      <c r="J10" s="4">
        <f t="shared" si="2"/>
        <v>42.58</v>
      </c>
      <c r="K10" s="7">
        <f t="shared" si="3"/>
        <v>6.08E-2</v>
      </c>
      <c r="L10" s="2">
        <f t="shared" si="4"/>
        <v>1400</v>
      </c>
      <c r="N10" s="28">
        <f>L10*N8</f>
        <v>420</v>
      </c>
      <c r="O10" s="28">
        <f t="shared" si="5"/>
        <v>14</v>
      </c>
      <c r="P10" s="52" t="s">
        <v>116</v>
      </c>
    </row>
    <row r="11" spans="1:16" x14ac:dyDescent="0.2">
      <c r="A11" s="11" t="s">
        <v>23</v>
      </c>
      <c r="B11" s="50" t="s">
        <v>70</v>
      </c>
      <c r="C11" s="51">
        <v>206</v>
      </c>
      <c r="D11" s="51">
        <v>214</v>
      </c>
      <c r="E11" s="51">
        <v>180</v>
      </c>
      <c r="F11" s="10">
        <f t="shared" si="0"/>
        <v>600</v>
      </c>
      <c r="G11" s="27">
        <v>4</v>
      </c>
      <c r="H11" s="12">
        <v>3</v>
      </c>
      <c r="I11" s="4">
        <f t="shared" si="1"/>
        <v>200</v>
      </c>
      <c r="J11" s="4">
        <f t="shared" si="2"/>
        <v>17.78</v>
      </c>
      <c r="K11" s="7">
        <f t="shared" si="3"/>
        <v>8.8900000000000007E-2</v>
      </c>
      <c r="L11" s="2">
        <f t="shared" si="4"/>
        <v>800</v>
      </c>
      <c r="N11" s="28">
        <f>L11*N8</f>
        <v>240</v>
      </c>
      <c r="O11" s="28">
        <f t="shared" si="5"/>
        <v>8</v>
      </c>
      <c r="P11" s="52" t="s">
        <v>117</v>
      </c>
    </row>
    <row r="12" spans="1:16" ht="38.25" x14ac:dyDescent="0.2">
      <c r="A12" s="11" t="s">
        <v>24</v>
      </c>
      <c r="B12" s="50" t="s">
        <v>71</v>
      </c>
      <c r="C12" s="51">
        <v>7395</v>
      </c>
      <c r="D12" s="51">
        <v>10200</v>
      </c>
      <c r="E12" s="51">
        <v>7905</v>
      </c>
      <c r="F12" s="10">
        <f t="shared" si="0"/>
        <v>25500</v>
      </c>
      <c r="G12" s="27">
        <v>1</v>
      </c>
      <c r="H12" s="12">
        <v>3</v>
      </c>
      <c r="I12" s="4">
        <f t="shared" si="1"/>
        <v>8500</v>
      </c>
      <c r="J12" s="4">
        <f t="shared" si="2"/>
        <v>1494.16</v>
      </c>
      <c r="K12" s="7">
        <f t="shared" si="3"/>
        <v>0.17580000000000001</v>
      </c>
      <c r="L12" s="2">
        <f t="shared" si="4"/>
        <v>8500</v>
      </c>
      <c r="N12" s="28">
        <f>L12*N8</f>
        <v>2550</v>
      </c>
      <c r="O12" s="28">
        <f t="shared" si="5"/>
        <v>85</v>
      </c>
      <c r="P12" s="52" t="s">
        <v>117</v>
      </c>
    </row>
    <row r="13" spans="1:16" ht="25.5" x14ac:dyDescent="0.2">
      <c r="A13" s="11" t="s">
        <v>26</v>
      </c>
      <c r="B13" s="50" t="s">
        <v>72</v>
      </c>
      <c r="C13" s="51">
        <v>333</v>
      </c>
      <c r="D13" s="51">
        <v>381.1</v>
      </c>
      <c r="E13" s="51">
        <v>395.9</v>
      </c>
      <c r="F13" s="10">
        <f t="shared" si="0"/>
        <v>1110</v>
      </c>
      <c r="G13" s="27">
        <v>5</v>
      </c>
      <c r="H13" s="12">
        <v>3</v>
      </c>
      <c r="I13" s="4">
        <f t="shared" si="1"/>
        <v>370</v>
      </c>
      <c r="J13" s="4">
        <f t="shared" si="2"/>
        <v>32.89</v>
      </c>
      <c r="K13" s="7">
        <f t="shared" si="3"/>
        <v>8.8900000000000007E-2</v>
      </c>
      <c r="L13" s="2">
        <f t="shared" si="4"/>
        <v>1850</v>
      </c>
      <c r="N13" s="28">
        <f>L13*N8</f>
        <v>555</v>
      </c>
      <c r="O13" s="28">
        <f t="shared" si="5"/>
        <v>18.5</v>
      </c>
      <c r="P13" s="52" t="s">
        <v>116</v>
      </c>
    </row>
    <row r="14" spans="1:16" x14ac:dyDescent="0.2">
      <c r="A14" s="11" t="s">
        <v>27</v>
      </c>
      <c r="B14" s="50" t="s">
        <v>73</v>
      </c>
      <c r="C14" s="51">
        <v>16920</v>
      </c>
      <c r="D14" s="51">
        <v>18900</v>
      </c>
      <c r="E14" s="51">
        <v>18180</v>
      </c>
      <c r="F14" s="10">
        <f t="shared" si="0"/>
        <v>54000</v>
      </c>
      <c r="G14" s="27">
        <v>1</v>
      </c>
      <c r="H14" s="12">
        <v>3</v>
      </c>
      <c r="I14" s="4">
        <f t="shared" si="1"/>
        <v>18000</v>
      </c>
      <c r="J14" s="4">
        <f t="shared" si="2"/>
        <v>1002.2</v>
      </c>
      <c r="K14" s="7">
        <f t="shared" si="3"/>
        <v>5.57E-2</v>
      </c>
      <c r="L14" s="2">
        <f t="shared" si="4"/>
        <v>18000</v>
      </c>
      <c r="N14" s="28">
        <f>L14*N8</f>
        <v>5400</v>
      </c>
      <c r="O14" s="28">
        <f t="shared" si="5"/>
        <v>180</v>
      </c>
      <c r="P14" s="52" t="s">
        <v>116</v>
      </c>
    </row>
    <row r="15" spans="1:16" x14ac:dyDescent="0.2">
      <c r="A15" s="11" t="s">
        <v>28</v>
      </c>
      <c r="B15" s="50" t="s">
        <v>74</v>
      </c>
      <c r="C15" s="51">
        <v>721.5</v>
      </c>
      <c r="D15" s="51">
        <v>663</v>
      </c>
      <c r="E15" s="51">
        <v>565.5</v>
      </c>
      <c r="F15" s="10">
        <f t="shared" si="0"/>
        <v>1950</v>
      </c>
      <c r="G15" s="27">
        <v>4</v>
      </c>
      <c r="H15" s="12">
        <v>3</v>
      </c>
      <c r="I15" s="4">
        <f t="shared" si="1"/>
        <v>650</v>
      </c>
      <c r="J15" s="4">
        <f t="shared" si="2"/>
        <v>78.81</v>
      </c>
      <c r="K15" s="7">
        <f t="shared" si="3"/>
        <v>0.1212</v>
      </c>
      <c r="L15" s="2">
        <f t="shared" si="4"/>
        <v>2600</v>
      </c>
      <c r="N15" s="28">
        <f>L15*N8</f>
        <v>780</v>
      </c>
      <c r="O15" s="28">
        <f t="shared" si="5"/>
        <v>26</v>
      </c>
      <c r="P15" s="52" t="s">
        <v>116</v>
      </c>
    </row>
    <row r="16" spans="1:16" ht="38.25" x14ac:dyDescent="0.2">
      <c r="A16" s="11" t="s">
        <v>29</v>
      </c>
      <c r="B16" s="50" t="s">
        <v>75</v>
      </c>
      <c r="C16" s="51">
        <v>8961</v>
      </c>
      <c r="D16" s="51">
        <v>11742</v>
      </c>
      <c r="E16" s="51">
        <v>10197</v>
      </c>
      <c r="F16" s="10">
        <f t="shared" si="0"/>
        <v>30900</v>
      </c>
      <c r="G16" s="27">
        <v>1</v>
      </c>
      <c r="H16" s="12">
        <v>3</v>
      </c>
      <c r="I16" s="4">
        <f t="shared" si="1"/>
        <v>10300</v>
      </c>
      <c r="J16" s="4">
        <f t="shared" si="2"/>
        <v>1393.36</v>
      </c>
      <c r="K16" s="7">
        <f t="shared" si="3"/>
        <v>0.1353</v>
      </c>
      <c r="L16" s="2">
        <f t="shared" si="4"/>
        <v>10300</v>
      </c>
      <c r="N16" s="28">
        <f>L16*N8</f>
        <v>3090</v>
      </c>
      <c r="O16" s="28">
        <f t="shared" si="5"/>
        <v>103</v>
      </c>
      <c r="P16" s="52" t="s">
        <v>116</v>
      </c>
    </row>
    <row r="17" spans="1:16" x14ac:dyDescent="0.2">
      <c r="A17" s="11" t="s">
        <v>30</v>
      </c>
      <c r="B17" s="50" t="s">
        <v>76</v>
      </c>
      <c r="C17" s="51">
        <v>7425</v>
      </c>
      <c r="D17" s="51">
        <v>8025</v>
      </c>
      <c r="E17" s="51">
        <v>7050</v>
      </c>
      <c r="F17" s="10">
        <f t="shared" si="0"/>
        <v>22500</v>
      </c>
      <c r="G17" s="27">
        <v>1</v>
      </c>
      <c r="H17" s="12">
        <v>3</v>
      </c>
      <c r="I17" s="4">
        <f t="shared" si="1"/>
        <v>7500</v>
      </c>
      <c r="J17" s="4">
        <f t="shared" si="2"/>
        <v>491.81</v>
      </c>
      <c r="K17" s="7">
        <f t="shared" si="3"/>
        <v>6.5600000000000006E-2</v>
      </c>
      <c r="L17" s="2">
        <f t="shared" si="4"/>
        <v>7500</v>
      </c>
      <c r="N17" s="28">
        <f>L17*N8</f>
        <v>2250</v>
      </c>
      <c r="O17" s="28">
        <f t="shared" si="5"/>
        <v>75</v>
      </c>
      <c r="P17" s="52" t="s">
        <v>116</v>
      </c>
    </row>
    <row r="18" spans="1:16" ht="25.5" x14ac:dyDescent="0.2">
      <c r="A18" s="11" t="s">
        <v>31</v>
      </c>
      <c r="B18" s="50" t="s">
        <v>77</v>
      </c>
      <c r="C18" s="51">
        <v>606</v>
      </c>
      <c r="D18" s="51">
        <v>552</v>
      </c>
      <c r="E18" s="51">
        <v>642</v>
      </c>
      <c r="F18" s="10">
        <f t="shared" si="0"/>
        <v>1800</v>
      </c>
      <c r="G18" s="27">
        <v>2</v>
      </c>
      <c r="H18" s="12">
        <v>3</v>
      </c>
      <c r="I18" s="4">
        <f t="shared" si="1"/>
        <v>600</v>
      </c>
      <c r="J18" s="4">
        <f t="shared" si="2"/>
        <v>45.3</v>
      </c>
      <c r="K18" s="7">
        <f t="shared" si="3"/>
        <v>7.5499999999999998E-2</v>
      </c>
      <c r="L18" s="2">
        <f t="shared" si="4"/>
        <v>1200</v>
      </c>
      <c r="N18" s="28">
        <f>L18*N8</f>
        <v>360</v>
      </c>
      <c r="O18" s="28">
        <f t="shared" si="5"/>
        <v>12</v>
      </c>
      <c r="P18" s="52" t="s">
        <v>117</v>
      </c>
    </row>
    <row r="19" spans="1:16" x14ac:dyDescent="0.2">
      <c r="A19" s="11" t="s">
        <v>32</v>
      </c>
      <c r="B19" s="50" t="s">
        <v>78</v>
      </c>
      <c r="C19" s="51">
        <v>441</v>
      </c>
      <c r="D19" s="51">
        <v>423</v>
      </c>
      <c r="E19" s="51">
        <v>486</v>
      </c>
      <c r="F19" s="10">
        <f t="shared" si="0"/>
        <v>1350</v>
      </c>
      <c r="G19" s="27">
        <v>2</v>
      </c>
      <c r="H19" s="12">
        <v>3</v>
      </c>
      <c r="I19" s="4">
        <f t="shared" si="1"/>
        <v>450</v>
      </c>
      <c r="J19" s="4">
        <f t="shared" si="2"/>
        <v>32.450000000000003</v>
      </c>
      <c r="K19" s="7">
        <f t="shared" si="3"/>
        <v>7.2099999999999997E-2</v>
      </c>
      <c r="L19" s="2">
        <f t="shared" si="4"/>
        <v>900</v>
      </c>
      <c r="N19" s="28">
        <f>L19*N8</f>
        <v>270</v>
      </c>
      <c r="O19" s="28">
        <f t="shared" si="5"/>
        <v>9</v>
      </c>
      <c r="P19" s="52" t="s">
        <v>117</v>
      </c>
    </row>
    <row r="20" spans="1:16" x14ac:dyDescent="0.2">
      <c r="A20" s="11" t="s">
        <v>33</v>
      </c>
      <c r="B20" s="50" t="s">
        <v>79</v>
      </c>
      <c r="C20" s="51">
        <v>695.5</v>
      </c>
      <c r="D20" s="51">
        <v>656.5</v>
      </c>
      <c r="E20" s="51">
        <v>598</v>
      </c>
      <c r="F20" s="10">
        <f t="shared" si="0"/>
        <v>1950</v>
      </c>
      <c r="G20" s="27">
        <v>10</v>
      </c>
      <c r="H20" s="12">
        <v>3</v>
      </c>
      <c r="I20" s="4">
        <f t="shared" si="1"/>
        <v>650</v>
      </c>
      <c r="J20" s="4">
        <f t="shared" si="2"/>
        <v>49.07</v>
      </c>
      <c r="K20" s="7">
        <f t="shared" si="3"/>
        <v>7.5499999999999998E-2</v>
      </c>
      <c r="L20" s="2">
        <f t="shared" si="4"/>
        <v>6500</v>
      </c>
      <c r="N20" s="28">
        <f>L20*N8</f>
        <v>1950</v>
      </c>
      <c r="O20" s="28">
        <f t="shared" si="5"/>
        <v>65</v>
      </c>
      <c r="P20" s="52" t="s">
        <v>117</v>
      </c>
    </row>
    <row r="21" spans="1:16" ht="25.5" x14ac:dyDescent="0.2">
      <c r="A21" s="11" t="s">
        <v>34</v>
      </c>
      <c r="B21" s="50" t="s">
        <v>80</v>
      </c>
      <c r="C21" s="51">
        <v>260</v>
      </c>
      <c r="D21" s="51">
        <v>267.5</v>
      </c>
      <c r="E21" s="51">
        <v>222.5</v>
      </c>
      <c r="F21" s="10">
        <f t="shared" si="0"/>
        <v>750</v>
      </c>
      <c r="G21" s="27">
        <v>5</v>
      </c>
      <c r="H21" s="12">
        <v>3</v>
      </c>
      <c r="I21" s="4">
        <f t="shared" si="1"/>
        <v>250</v>
      </c>
      <c r="J21" s="4">
        <f t="shared" si="2"/>
        <v>24.11</v>
      </c>
      <c r="K21" s="7">
        <f t="shared" si="3"/>
        <v>9.64E-2</v>
      </c>
      <c r="L21" s="2">
        <f t="shared" si="4"/>
        <v>1250</v>
      </c>
      <c r="N21" s="28">
        <f>L21*N8</f>
        <v>375</v>
      </c>
      <c r="O21" s="28">
        <f t="shared" si="5"/>
        <v>12.5</v>
      </c>
      <c r="P21" s="52" t="s">
        <v>117</v>
      </c>
    </row>
    <row r="22" spans="1:16" x14ac:dyDescent="0.2">
      <c r="A22" s="11" t="s">
        <v>35</v>
      </c>
      <c r="B22" s="50" t="s">
        <v>81</v>
      </c>
      <c r="C22" s="51">
        <v>7990</v>
      </c>
      <c r="D22" s="51">
        <v>8840</v>
      </c>
      <c r="E22" s="51">
        <v>8670</v>
      </c>
      <c r="F22" s="10">
        <f t="shared" si="0"/>
        <v>25500</v>
      </c>
      <c r="G22" s="27">
        <v>2</v>
      </c>
      <c r="H22" s="12">
        <v>3</v>
      </c>
      <c r="I22" s="4">
        <f t="shared" si="1"/>
        <v>8500</v>
      </c>
      <c r="J22" s="4">
        <f t="shared" si="2"/>
        <v>449.78</v>
      </c>
      <c r="K22" s="7">
        <f t="shared" si="3"/>
        <v>5.2900000000000003E-2</v>
      </c>
      <c r="L22" s="2">
        <f t="shared" si="4"/>
        <v>17000</v>
      </c>
      <c r="N22" s="28">
        <f>L22*N8</f>
        <v>5100</v>
      </c>
      <c r="O22" s="28">
        <f t="shared" si="5"/>
        <v>170</v>
      </c>
      <c r="P22" s="52" t="s">
        <v>117</v>
      </c>
    </row>
    <row r="23" spans="1:16" x14ac:dyDescent="0.2">
      <c r="A23" s="11" t="s">
        <v>36</v>
      </c>
      <c r="B23" s="50" t="s">
        <v>82</v>
      </c>
      <c r="C23" s="51">
        <v>5850</v>
      </c>
      <c r="D23" s="51">
        <v>6955</v>
      </c>
      <c r="E23" s="51">
        <v>6695</v>
      </c>
      <c r="F23" s="10">
        <f t="shared" si="0"/>
        <v>19500</v>
      </c>
      <c r="G23" s="27">
        <v>2</v>
      </c>
      <c r="H23" s="12">
        <v>3</v>
      </c>
      <c r="I23" s="4">
        <f t="shared" si="1"/>
        <v>6500</v>
      </c>
      <c r="J23" s="4">
        <f t="shared" si="2"/>
        <v>577.73</v>
      </c>
      <c r="K23" s="7">
        <f t="shared" si="3"/>
        <v>8.8900000000000007E-2</v>
      </c>
      <c r="L23" s="2">
        <f t="shared" si="4"/>
        <v>13000</v>
      </c>
      <c r="N23" s="28">
        <f>L23*N8</f>
        <v>3900</v>
      </c>
      <c r="O23" s="28">
        <f t="shared" si="5"/>
        <v>130</v>
      </c>
      <c r="P23" s="52" t="s">
        <v>116</v>
      </c>
    </row>
    <row r="24" spans="1:16" x14ac:dyDescent="0.2">
      <c r="A24" s="11" t="s">
        <v>37</v>
      </c>
      <c r="B24" s="50" t="s">
        <v>83</v>
      </c>
      <c r="C24" s="51">
        <v>408</v>
      </c>
      <c r="D24" s="51">
        <v>348</v>
      </c>
      <c r="E24" s="51">
        <v>444</v>
      </c>
      <c r="F24" s="10">
        <f t="shared" si="0"/>
        <v>1200</v>
      </c>
      <c r="G24" s="27">
        <v>2</v>
      </c>
      <c r="H24" s="12">
        <v>3</v>
      </c>
      <c r="I24" s="4">
        <f t="shared" si="1"/>
        <v>400</v>
      </c>
      <c r="J24" s="4">
        <f t="shared" si="2"/>
        <v>48.5</v>
      </c>
      <c r="K24" s="7">
        <f t="shared" si="3"/>
        <v>0.12130000000000001</v>
      </c>
      <c r="L24" s="2">
        <f t="shared" si="4"/>
        <v>800</v>
      </c>
      <c r="N24" s="28">
        <f>L24*N8</f>
        <v>240</v>
      </c>
      <c r="O24" s="28">
        <f t="shared" si="5"/>
        <v>8</v>
      </c>
      <c r="P24" s="52" t="s">
        <v>117</v>
      </c>
    </row>
    <row r="25" spans="1:16" x14ac:dyDescent="0.2">
      <c r="A25" s="11" t="s">
        <v>38</v>
      </c>
      <c r="B25" s="50" t="s">
        <v>84</v>
      </c>
      <c r="C25" s="51">
        <v>329</v>
      </c>
      <c r="D25" s="51">
        <v>364</v>
      </c>
      <c r="E25" s="51">
        <v>357</v>
      </c>
      <c r="F25" s="10">
        <f t="shared" si="0"/>
        <v>1050</v>
      </c>
      <c r="G25" s="27">
        <v>4</v>
      </c>
      <c r="H25" s="12">
        <v>3</v>
      </c>
      <c r="I25" s="4">
        <f t="shared" si="1"/>
        <v>350</v>
      </c>
      <c r="J25" s="4">
        <f t="shared" si="2"/>
        <v>18.52</v>
      </c>
      <c r="K25" s="7">
        <f t="shared" si="3"/>
        <v>5.2900000000000003E-2</v>
      </c>
      <c r="L25" s="2">
        <f t="shared" si="4"/>
        <v>1400</v>
      </c>
      <c r="N25" s="28">
        <f>L25*N8</f>
        <v>420</v>
      </c>
      <c r="O25" s="28">
        <f t="shared" si="5"/>
        <v>14</v>
      </c>
      <c r="P25" s="52" t="s">
        <v>116</v>
      </c>
    </row>
    <row r="26" spans="1:16" x14ac:dyDescent="0.2">
      <c r="A26" s="11" t="s">
        <v>39</v>
      </c>
      <c r="B26" s="50" t="s">
        <v>85</v>
      </c>
      <c r="C26" s="51">
        <v>1080</v>
      </c>
      <c r="D26" s="51">
        <v>1224</v>
      </c>
      <c r="E26" s="51">
        <v>1296</v>
      </c>
      <c r="F26" s="10">
        <f t="shared" si="0"/>
        <v>3600</v>
      </c>
      <c r="G26" s="27">
        <v>4</v>
      </c>
      <c r="H26" s="12">
        <v>3</v>
      </c>
      <c r="I26" s="4">
        <f t="shared" si="1"/>
        <v>1200</v>
      </c>
      <c r="J26" s="4">
        <f t="shared" si="2"/>
        <v>109.98</v>
      </c>
      <c r="K26" s="7">
        <f t="shared" si="3"/>
        <v>9.1700000000000004E-2</v>
      </c>
      <c r="L26" s="2">
        <f t="shared" si="4"/>
        <v>4800</v>
      </c>
      <c r="N26" s="28">
        <f>L26*N8</f>
        <v>1440</v>
      </c>
      <c r="O26" s="28">
        <f t="shared" si="5"/>
        <v>48</v>
      </c>
      <c r="P26" s="52" t="s">
        <v>116</v>
      </c>
    </row>
    <row r="27" spans="1:16" x14ac:dyDescent="0.2">
      <c r="A27" s="11" t="s">
        <v>40</v>
      </c>
      <c r="B27" s="50" t="s">
        <v>86</v>
      </c>
      <c r="C27" s="51">
        <v>348</v>
      </c>
      <c r="D27" s="51">
        <v>372</v>
      </c>
      <c r="E27" s="51">
        <v>480</v>
      </c>
      <c r="F27" s="10">
        <f t="shared" si="0"/>
        <v>1200</v>
      </c>
      <c r="G27" s="27">
        <v>4</v>
      </c>
      <c r="H27" s="12">
        <v>3</v>
      </c>
      <c r="I27" s="4">
        <f t="shared" si="1"/>
        <v>400</v>
      </c>
      <c r="J27" s="4">
        <f t="shared" si="2"/>
        <v>70.31</v>
      </c>
      <c r="K27" s="7">
        <f t="shared" si="3"/>
        <v>0.17580000000000001</v>
      </c>
      <c r="L27" s="2">
        <f t="shared" si="4"/>
        <v>1600</v>
      </c>
      <c r="N27" s="28">
        <f>L27*N8</f>
        <v>480</v>
      </c>
      <c r="O27" s="28">
        <f t="shared" si="5"/>
        <v>16</v>
      </c>
      <c r="P27" s="52" t="s">
        <v>116</v>
      </c>
    </row>
    <row r="28" spans="1:16" ht="25.5" x14ac:dyDescent="0.2">
      <c r="A28" s="11" t="s">
        <v>41</v>
      </c>
      <c r="B28" s="50" t="s">
        <v>87</v>
      </c>
      <c r="C28" s="51">
        <v>4107</v>
      </c>
      <c r="D28" s="51">
        <v>3774</v>
      </c>
      <c r="E28" s="51">
        <v>3219</v>
      </c>
      <c r="F28" s="10">
        <f t="shared" si="0"/>
        <v>11100</v>
      </c>
      <c r="G28" s="27">
        <v>2</v>
      </c>
      <c r="H28" s="12">
        <v>3</v>
      </c>
      <c r="I28" s="4">
        <f t="shared" si="1"/>
        <v>3700</v>
      </c>
      <c r="J28" s="4">
        <f t="shared" si="2"/>
        <v>448.6</v>
      </c>
      <c r="K28" s="7">
        <f t="shared" si="3"/>
        <v>0.1212</v>
      </c>
      <c r="L28" s="2">
        <f t="shared" si="4"/>
        <v>7400</v>
      </c>
      <c r="N28" s="28">
        <f>L28*N8</f>
        <v>2220</v>
      </c>
      <c r="O28" s="28">
        <f t="shared" si="5"/>
        <v>74</v>
      </c>
      <c r="P28" s="52" t="s">
        <v>116</v>
      </c>
    </row>
    <row r="29" spans="1:16" ht="25.5" x14ac:dyDescent="0.2">
      <c r="A29" s="11" t="s">
        <v>42</v>
      </c>
      <c r="B29" s="50" t="s">
        <v>88</v>
      </c>
      <c r="C29" s="51">
        <v>4230</v>
      </c>
      <c r="D29" s="51">
        <v>4680</v>
      </c>
      <c r="E29" s="51">
        <v>4590</v>
      </c>
      <c r="F29" s="10">
        <f t="shared" si="0"/>
        <v>13500</v>
      </c>
      <c r="G29" s="27">
        <v>2</v>
      </c>
      <c r="H29" s="12">
        <v>3</v>
      </c>
      <c r="I29" s="4">
        <f t="shared" si="1"/>
        <v>4500</v>
      </c>
      <c r="J29" s="4">
        <f t="shared" si="2"/>
        <v>238.12</v>
      </c>
      <c r="K29" s="7">
        <f t="shared" si="3"/>
        <v>5.2900000000000003E-2</v>
      </c>
      <c r="L29" s="2">
        <f t="shared" si="4"/>
        <v>9000</v>
      </c>
      <c r="N29" s="28">
        <f>L29*N8</f>
        <v>2700</v>
      </c>
      <c r="O29" s="28">
        <f t="shared" si="5"/>
        <v>90</v>
      </c>
      <c r="P29" s="52" t="s">
        <v>116</v>
      </c>
    </row>
    <row r="30" spans="1:16" x14ac:dyDescent="0.2">
      <c r="A30" s="11" t="s">
        <v>43</v>
      </c>
      <c r="B30" s="50" t="s">
        <v>89</v>
      </c>
      <c r="C30" s="51">
        <v>1344</v>
      </c>
      <c r="D30" s="51">
        <v>1224</v>
      </c>
      <c r="E30" s="51">
        <v>1032</v>
      </c>
      <c r="F30" s="10">
        <f t="shared" si="0"/>
        <v>3600</v>
      </c>
      <c r="G30" s="27">
        <v>4</v>
      </c>
      <c r="H30" s="12">
        <v>3</v>
      </c>
      <c r="I30" s="4">
        <f t="shared" si="1"/>
        <v>1200</v>
      </c>
      <c r="J30" s="4">
        <f t="shared" si="2"/>
        <v>157.38</v>
      </c>
      <c r="K30" s="7">
        <f t="shared" si="3"/>
        <v>0.13120000000000001</v>
      </c>
      <c r="L30" s="2">
        <f t="shared" si="4"/>
        <v>4800</v>
      </c>
      <c r="N30" s="28">
        <f>L30*N8</f>
        <v>1440</v>
      </c>
      <c r="O30" s="28">
        <f t="shared" si="5"/>
        <v>48</v>
      </c>
      <c r="P30" s="52" t="s">
        <v>117</v>
      </c>
    </row>
    <row r="31" spans="1:16" ht="25.5" x14ac:dyDescent="0.2">
      <c r="A31" s="11" t="s">
        <v>44</v>
      </c>
      <c r="B31" s="50" t="s">
        <v>90</v>
      </c>
      <c r="C31" s="51">
        <v>1554</v>
      </c>
      <c r="D31" s="51">
        <v>1428</v>
      </c>
      <c r="E31" s="51">
        <v>1218</v>
      </c>
      <c r="F31" s="10">
        <f t="shared" si="0"/>
        <v>4200</v>
      </c>
      <c r="G31" s="27">
        <v>2</v>
      </c>
      <c r="H31" s="12">
        <v>3</v>
      </c>
      <c r="I31" s="4">
        <f t="shared" si="1"/>
        <v>1400</v>
      </c>
      <c r="J31" s="4">
        <f t="shared" si="2"/>
        <v>169.74</v>
      </c>
      <c r="K31" s="7">
        <f t="shared" si="3"/>
        <v>0.1212</v>
      </c>
      <c r="L31" s="2">
        <f t="shared" si="4"/>
        <v>2800</v>
      </c>
      <c r="N31" s="28">
        <f>L31*N8</f>
        <v>840</v>
      </c>
      <c r="O31" s="28">
        <f t="shared" si="5"/>
        <v>28</v>
      </c>
      <c r="P31" s="52" t="s">
        <v>117</v>
      </c>
    </row>
    <row r="32" spans="1:16" x14ac:dyDescent="0.2">
      <c r="A32" s="11" t="s">
        <v>45</v>
      </c>
      <c r="B32" s="50" t="s">
        <v>91</v>
      </c>
      <c r="C32" s="51">
        <v>4662</v>
      </c>
      <c r="D32" s="51">
        <v>4284</v>
      </c>
      <c r="E32" s="51">
        <v>3654</v>
      </c>
      <c r="F32" s="10">
        <f t="shared" si="0"/>
        <v>12600</v>
      </c>
      <c r="G32" s="27">
        <v>4</v>
      </c>
      <c r="H32" s="12">
        <v>3</v>
      </c>
      <c r="I32" s="4">
        <f t="shared" si="1"/>
        <v>4200</v>
      </c>
      <c r="J32" s="4">
        <f t="shared" si="2"/>
        <v>509.22</v>
      </c>
      <c r="K32" s="7">
        <f t="shared" si="3"/>
        <v>0.1212</v>
      </c>
      <c r="L32" s="2">
        <f t="shared" si="4"/>
        <v>16800</v>
      </c>
      <c r="N32" s="28">
        <f>L32*N8</f>
        <v>5040</v>
      </c>
      <c r="O32" s="28">
        <f t="shared" si="5"/>
        <v>168</v>
      </c>
      <c r="P32" s="52" t="s">
        <v>116</v>
      </c>
    </row>
    <row r="33" spans="1:16" x14ac:dyDescent="0.2">
      <c r="A33" s="11" t="s">
        <v>46</v>
      </c>
      <c r="B33" s="50" t="s">
        <v>92</v>
      </c>
      <c r="C33" s="51">
        <v>17760</v>
      </c>
      <c r="D33" s="51">
        <v>16320</v>
      </c>
      <c r="E33" s="51">
        <v>13920</v>
      </c>
      <c r="F33" s="10">
        <f t="shared" si="0"/>
        <v>48000</v>
      </c>
      <c r="G33" s="27">
        <v>1</v>
      </c>
      <c r="H33" s="12">
        <v>3</v>
      </c>
      <c r="I33" s="4">
        <f t="shared" si="1"/>
        <v>16000</v>
      </c>
      <c r="J33" s="4">
        <f t="shared" si="2"/>
        <v>1939.9</v>
      </c>
      <c r="K33" s="7">
        <f t="shared" si="3"/>
        <v>0.1212</v>
      </c>
      <c r="L33" s="2">
        <f t="shared" si="4"/>
        <v>16000</v>
      </c>
      <c r="N33" s="28">
        <f>L33*N8</f>
        <v>4800</v>
      </c>
      <c r="O33" s="28">
        <f t="shared" si="5"/>
        <v>160</v>
      </c>
      <c r="P33" s="52" t="s">
        <v>116</v>
      </c>
    </row>
    <row r="34" spans="1:16" x14ac:dyDescent="0.2">
      <c r="A34" s="11" t="s">
        <v>47</v>
      </c>
      <c r="B34" s="50" t="s">
        <v>93</v>
      </c>
      <c r="C34" s="51">
        <v>7990</v>
      </c>
      <c r="D34" s="51">
        <v>8840</v>
      </c>
      <c r="E34" s="51">
        <v>8670</v>
      </c>
      <c r="F34" s="10">
        <f t="shared" si="0"/>
        <v>25500</v>
      </c>
      <c r="G34" s="27">
        <v>1</v>
      </c>
      <c r="H34" s="12">
        <v>3</v>
      </c>
      <c r="I34" s="4">
        <f t="shared" si="1"/>
        <v>8500</v>
      </c>
      <c r="J34" s="4">
        <f t="shared" si="2"/>
        <v>449.78</v>
      </c>
      <c r="K34" s="7">
        <f t="shared" si="3"/>
        <v>5.2900000000000003E-2</v>
      </c>
      <c r="L34" s="2">
        <f t="shared" si="4"/>
        <v>8500</v>
      </c>
      <c r="N34" s="28">
        <f>L34*N8</f>
        <v>2550</v>
      </c>
      <c r="O34" s="28">
        <f t="shared" si="5"/>
        <v>85</v>
      </c>
      <c r="P34" s="52" t="s">
        <v>116</v>
      </c>
    </row>
    <row r="35" spans="1:16" x14ac:dyDescent="0.2">
      <c r="A35" s="11" t="s">
        <v>48</v>
      </c>
      <c r="B35" s="50" t="s">
        <v>94</v>
      </c>
      <c r="C35" s="51">
        <v>1332</v>
      </c>
      <c r="D35" s="51">
        <v>1224</v>
      </c>
      <c r="E35" s="51">
        <v>1044</v>
      </c>
      <c r="F35" s="10">
        <f t="shared" si="0"/>
        <v>3600</v>
      </c>
      <c r="G35" s="27">
        <v>2</v>
      </c>
      <c r="H35" s="12">
        <v>3</v>
      </c>
      <c r="I35" s="4">
        <f t="shared" si="1"/>
        <v>1200</v>
      </c>
      <c r="J35" s="4">
        <f t="shared" si="2"/>
        <v>145.49</v>
      </c>
      <c r="K35" s="7">
        <f t="shared" si="3"/>
        <v>0.1212</v>
      </c>
      <c r="L35" s="2">
        <f t="shared" si="4"/>
        <v>2400</v>
      </c>
      <c r="N35" s="28">
        <f>L35*N8</f>
        <v>720</v>
      </c>
      <c r="O35" s="28">
        <f t="shared" si="5"/>
        <v>24</v>
      </c>
      <c r="P35" s="52" t="s">
        <v>116</v>
      </c>
    </row>
    <row r="36" spans="1:16" x14ac:dyDescent="0.2">
      <c r="A36" s="11" t="s">
        <v>49</v>
      </c>
      <c r="B36" s="50" t="s">
        <v>95</v>
      </c>
      <c r="C36" s="51">
        <v>6525</v>
      </c>
      <c r="D36" s="51">
        <v>6975</v>
      </c>
      <c r="E36" s="51">
        <v>9000</v>
      </c>
      <c r="F36" s="10">
        <f t="shared" si="0"/>
        <v>22500</v>
      </c>
      <c r="G36" s="27">
        <v>2</v>
      </c>
      <c r="H36" s="12">
        <v>3</v>
      </c>
      <c r="I36" s="4">
        <f t="shared" si="1"/>
        <v>7500</v>
      </c>
      <c r="J36" s="4">
        <f t="shared" si="2"/>
        <v>1318.38</v>
      </c>
      <c r="K36" s="7">
        <f t="shared" si="3"/>
        <v>0.17580000000000001</v>
      </c>
      <c r="L36" s="2">
        <f t="shared" si="4"/>
        <v>15000</v>
      </c>
      <c r="N36" s="28">
        <f>L36*N8</f>
        <v>4500</v>
      </c>
      <c r="O36" s="28">
        <f t="shared" si="5"/>
        <v>150</v>
      </c>
      <c r="P36" s="52" t="s">
        <v>116</v>
      </c>
    </row>
    <row r="37" spans="1:16" x14ac:dyDescent="0.2">
      <c r="A37" s="11" t="s">
        <v>50</v>
      </c>
      <c r="B37" s="50" t="s">
        <v>96</v>
      </c>
      <c r="C37" s="51">
        <v>7425</v>
      </c>
      <c r="D37" s="51">
        <v>8025</v>
      </c>
      <c r="E37" s="51">
        <v>7050</v>
      </c>
      <c r="F37" s="10">
        <f t="shared" si="0"/>
        <v>22500</v>
      </c>
      <c r="G37" s="27">
        <v>2</v>
      </c>
      <c r="H37" s="12">
        <v>3</v>
      </c>
      <c r="I37" s="4">
        <f t="shared" si="1"/>
        <v>7500</v>
      </c>
      <c r="J37" s="4">
        <f t="shared" si="2"/>
        <v>491.81</v>
      </c>
      <c r="K37" s="7">
        <f t="shared" si="3"/>
        <v>6.5600000000000006E-2</v>
      </c>
      <c r="L37" s="2">
        <f t="shared" si="4"/>
        <v>15000</v>
      </c>
      <c r="N37" s="28">
        <f>L37*N8</f>
        <v>4500</v>
      </c>
      <c r="O37" s="28">
        <f t="shared" si="5"/>
        <v>150</v>
      </c>
      <c r="P37" s="52" t="s">
        <v>116</v>
      </c>
    </row>
    <row r="38" spans="1:16" x14ac:dyDescent="0.2">
      <c r="A38" s="11" t="s">
        <v>51</v>
      </c>
      <c r="B38" s="50" t="s">
        <v>97</v>
      </c>
      <c r="C38" s="51">
        <v>3210</v>
      </c>
      <c r="D38" s="51">
        <v>3030</v>
      </c>
      <c r="E38" s="51">
        <v>2760</v>
      </c>
      <c r="F38" s="10">
        <f t="shared" si="0"/>
        <v>9000</v>
      </c>
      <c r="G38" s="27">
        <v>6</v>
      </c>
      <c r="H38" s="12">
        <v>3</v>
      </c>
      <c r="I38" s="4">
        <f t="shared" si="1"/>
        <v>3000</v>
      </c>
      <c r="J38" s="4">
        <f t="shared" si="2"/>
        <v>226.5</v>
      </c>
      <c r="K38" s="7">
        <f t="shared" si="3"/>
        <v>7.5499999999999998E-2</v>
      </c>
      <c r="L38" s="2">
        <f t="shared" si="4"/>
        <v>18000</v>
      </c>
      <c r="N38" s="28">
        <f>L38*N8</f>
        <v>5400</v>
      </c>
      <c r="O38" s="28">
        <f t="shared" si="5"/>
        <v>180</v>
      </c>
      <c r="P38" s="52" t="s">
        <v>116</v>
      </c>
    </row>
    <row r="39" spans="1:16" x14ac:dyDescent="0.2">
      <c r="A39" s="11" t="s">
        <v>52</v>
      </c>
      <c r="B39" s="50" t="s">
        <v>98</v>
      </c>
      <c r="C39" s="51">
        <v>2820</v>
      </c>
      <c r="D39" s="51">
        <v>3120</v>
      </c>
      <c r="E39" s="51">
        <v>3060</v>
      </c>
      <c r="F39" s="10">
        <f t="shared" si="0"/>
        <v>9000</v>
      </c>
      <c r="G39" s="27">
        <v>4</v>
      </c>
      <c r="H39" s="12">
        <v>3</v>
      </c>
      <c r="I39" s="4">
        <f t="shared" si="1"/>
        <v>3000</v>
      </c>
      <c r="J39" s="4">
        <f t="shared" si="2"/>
        <v>158.75</v>
      </c>
      <c r="K39" s="7">
        <f t="shared" si="3"/>
        <v>5.2900000000000003E-2</v>
      </c>
      <c r="L39" s="2">
        <f t="shared" si="4"/>
        <v>12000</v>
      </c>
      <c r="N39" s="28">
        <f>L39*N8</f>
        <v>3600</v>
      </c>
      <c r="O39" s="28">
        <f t="shared" si="5"/>
        <v>120</v>
      </c>
      <c r="P39" s="52" t="s">
        <v>116</v>
      </c>
    </row>
    <row r="40" spans="1:16" x14ac:dyDescent="0.2">
      <c r="A40" s="11" t="s">
        <v>53</v>
      </c>
      <c r="B40" s="50" t="s">
        <v>99</v>
      </c>
      <c r="C40" s="51">
        <v>2033</v>
      </c>
      <c r="D40" s="51">
        <v>1919</v>
      </c>
      <c r="E40" s="51">
        <v>1748</v>
      </c>
      <c r="F40" s="10">
        <f t="shared" si="0"/>
        <v>5700</v>
      </c>
      <c r="G40" s="27">
        <v>3</v>
      </c>
      <c r="H40" s="12">
        <v>3</v>
      </c>
      <c r="I40" s="4">
        <f t="shared" si="1"/>
        <v>1900</v>
      </c>
      <c r="J40" s="4">
        <f t="shared" si="2"/>
        <v>143.44999999999999</v>
      </c>
      <c r="K40" s="7">
        <f t="shared" si="3"/>
        <v>7.5499999999999998E-2</v>
      </c>
      <c r="L40" s="2">
        <f t="shared" si="4"/>
        <v>5700</v>
      </c>
      <c r="N40" s="28">
        <f>L40*N8</f>
        <v>1710</v>
      </c>
      <c r="O40" s="28">
        <f t="shared" si="5"/>
        <v>57</v>
      </c>
      <c r="P40" s="52" t="s">
        <v>116</v>
      </c>
    </row>
    <row r="41" spans="1:16" x14ac:dyDescent="0.2">
      <c r="A41" s="11" t="s">
        <v>54</v>
      </c>
      <c r="B41" s="50" t="s">
        <v>100</v>
      </c>
      <c r="C41" s="51">
        <v>3774</v>
      </c>
      <c r="D41" s="51">
        <v>3468</v>
      </c>
      <c r="E41" s="51">
        <v>2958</v>
      </c>
      <c r="F41" s="10">
        <f t="shared" si="0"/>
        <v>10200</v>
      </c>
      <c r="G41" s="27">
        <v>1</v>
      </c>
      <c r="H41" s="12">
        <v>3</v>
      </c>
      <c r="I41" s="4">
        <f t="shared" si="1"/>
        <v>3400</v>
      </c>
      <c r="J41" s="4">
        <f t="shared" si="2"/>
        <v>412.23</v>
      </c>
      <c r="K41" s="7">
        <f t="shared" si="3"/>
        <v>0.1212</v>
      </c>
      <c r="L41" s="2">
        <f t="shared" si="4"/>
        <v>3400</v>
      </c>
      <c r="N41" s="28">
        <f>L41*N8</f>
        <v>1020</v>
      </c>
      <c r="O41" s="28">
        <f t="shared" si="5"/>
        <v>34</v>
      </c>
      <c r="P41" s="52" t="s">
        <v>116</v>
      </c>
    </row>
    <row r="42" spans="1:16" ht="25.5" x14ac:dyDescent="0.2">
      <c r="A42" s="11" t="s">
        <v>55</v>
      </c>
      <c r="B42" s="50" t="s">
        <v>101</v>
      </c>
      <c r="C42" s="51">
        <v>9990</v>
      </c>
      <c r="D42" s="51">
        <v>9180</v>
      </c>
      <c r="E42" s="51">
        <v>7830</v>
      </c>
      <c r="F42" s="10">
        <f t="shared" si="0"/>
        <v>27000</v>
      </c>
      <c r="G42" s="27">
        <v>6</v>
      </c>
      <c r="H42" s="12">
        <v>3</v>
      </c>
      <c r="I42" s="4">
        <f t="shared" si="1"/>
        <v>9000</v>
      </c>
      <c r="J42" s="4">
        <f t="shared" si="2"/>
        <v>1091.19</v>
      </c>
      <c r="K42" s="7">
        <f t="shared" si="3"/>
        <v>0.1212</v>
      </c>
      <c r="L42" s="2">
        <f t="shared" si="4"/>
        <v>54000</v>
      </c>
      <c r="N42" s="28">
        <f>L42*N8</f>
        <v>16200</v>
      </c>
      <c r="O42" s="28">
        <f t="shared" si="5"/>
        <v>540</v>
      </c>
      <c r="P42" s="52" t="s">
        <v>117</v>
      </c>
    </row>
    <row r="43" spans="1:16" x14ac:dyDescent="0.2">
      <c r="A43" s="11" t="s">
        <v>56</v>
      </c>
      <c r="B43" s="50" t="s">
        <v>102</v>
      </c>
      <c r="C43" s="51">
        <v>2033</v>
      </c>
      <c r="D43" s="51">
        <v>1615</v>
      </c>
      <c r="E43" s="51">
        <v>2052</v>
      </c>
      <c r="F43" s="10">
        <f t="shared" si="0"/>
        <v>5700</v>
      </c>
      <c r="G43" s="27">
        <v>6</v>
      </c>
      <c r="H43" s="12">
        <v>3</v>
      </c>
      <c r="I43" s="4">
        <f t="shared" si="1"/>
        <v>1900</v>
      </c>
      <c r="J43" s="4">
        <f t="shared" si="2"/>
        <v>247</v>
      </c>
      <c r="K43" s="7">
        <f t="shared" si="3"/>
        <v>0.13</v>
      </c>
      <c r="L43" s="2">
        <f t="shared" si="4"/>
        <v>11400</v>
      </c>
      <c r="N43" s="28">
        <f>L43*N8</f>
        <v>3420</v>
      </c>
      <c r="O43" s="28">
        <f t="shared" si="5"/>
        <v>114</v>
      </c>
      <c r="P43" s="52" t="s">
        <v>116</v>
      </c>
    </row>
    <row r="44" spans="1:16" ht="25.5" x14ac:dyDescent="0.2">
      <c r="A44" s="11" t="s">
        <v>57</v>
      </c>
      <c r="B44" s="50" t="s">
        <v>103</v>
      </c>
      <c r="C44" s="51">
        <v>5700</v>
      </c>
      <c r="D44" s="51">
        <v>4950</v>
      </c>
      <c r="E44" s="51">
        <v>4350</v>
      </c>
      <c r="F44" s="10">
        <f t="shared" si="0"/>
        <v>15000</v>
      </c>
      <c r="G44" s="27">
        <v>2</v>
      </c>
      <c r="H44" s="12">
        <v>3</v>
      </c>
      <c r="I44" s="4">
        <f t="shared" si="1"/>
        <v>5000</v>
      </c>
      <c r="J44" s="4">
        <f t="shared" si="2"/>
        <v>676.39</v>
      </c>
      <c r="K44" s="7">
        <f t="shared" si="3"/>
        <v>0.1353</v>
      </c>
      <c r="L44" s="2">
        <f t="shared" si="4"/>
        <v>10000</v>
      </c>
      <c r="N44" s="28">
        <f>L44*N8</f>
        <v>3000</v>
      </c>
      <c r="O44" s="28">
        <f t="shared" si="5"/>
        <v>100</v>
      </c>
      <c r="P44" s="52" t="s">
        <v>116</v>
      </c>
    </row>
    <row r="45" spans="1:16" ht="38.25" x14ac:dyDescent="0.2">
      <c r="A45" s="11" t="s">
        <v>58</v>
      </c>
      <c r="B45" s="50" t="s">
        <v>115</v>
      </c>
      <c r="C45" s="51">
        <v>3605</v>
      </c>
      <c r="D45" s="51">
        <v>3640</v>
      </c>
      <c r="E45" s="51">
        <v>3255</v>
      </c>
      <c r="F45" s="10">
        <f t="shared" si="0"/>
        <v>10500</v>
      </c>
      <c r="G45" s="27">
        <v>1</v>
      </c>
      <c r="H45" s="12">
        <v>3</v>
      </c>
      <c r="I45" s="4">
        <f t="shared" si="1"/>
        <v>3500</v>
      </c>
      <c r="J45" s="4">
        <f t="shared" si="2"/>
        <v>212.9</v>
      </c>
      <c r="K45" s="7">
        <f t="shared" si="3"/>
        <v>6.08E-2</v>
      </c>
      <c r="L45" s="2">
        <f t="shared" si="4"/>
        <v>3500</v>
      </c>
      <c r="N45" s="28">
        <f>L45*N8</f>
        <v>1050</v>
      </c>
      <c r="O45" s="28">
        <f t="shared" si="5"/>
        <v>35</v>
      </c>
      <c r="P45" s="52" t="s">
        <v>116</v>
      </c>
    </row>
    <row r="46" spans="1:16" x14ac:dyDescent="0.2">
      <c r="A46" s="11" t="s">
        <v>59</v>
      </c>
      <c r="B46" s="50" t="s">
        <v>104</v>
      </c>
      <c r="C46" s="51">
        <v>82.4</v>
      </c>
      <c r="D46" s="51">
        <v>85.6</v>
      </c>
      <c r="E46" s="51">
        <v>72</v>
      </c>
      <c r="F46" s="10">
        <f t="shared" si="0"/>
        <v>240</v>
      </c>
      <c r="G46" s="27">
        <v>20</v>
      </c>
      <c r="H46" s="12">
        <v>3</v>
      </c>
      <c r="I46" s="4">
        <f t="shared" si="1"/>
        <v>80</v>
      </c>
      <c r="J46" s="4">
        <f t="shared" si="2"/>
        <v>7.11</v>
      </c>
      <c r="K46" s="7">
        <f t="shared" si="3"/>
        <v>8.8900000000000007E-2</v>
      </c>
      <c r="L46" s="2">
        <f t="shared" si="4"/>
        <v>1600</v>
      </c>
      <c r="N46" s="28">
        <f>L46*N8</f>
        <v>480</v>
      </c>
      <c r="O46" s="28">
        <f t="shared" si="5"/>
        <v>16</v>
      </c>
      <c r="P46" s="52" t="s">
        <v>117</v>
      </c>
    </row>
    <row r="47" spans="1:16" ht="25.5" x14ac:dyDescent="0.2">
      <c r="A47" s="11" t="s">
        <v>60</v>
      </c>
      <c r="B47" s="50" t="s">
        <v>105</v>
      </c>
      <c r="C47" s="51">
        <v>1740</v>
      </c>
      <c r="D47" s="51">
        <v>2400</v>
      </c>
      <c r="E47" s="51">
        <v>1860</v>
      </c>
      <c r="F47" s="10">
        <f t="shared" si="0"/>
        <v>6000</v>
      </c>
      <c r="G47" s="27">
        <v>6</v>
      </c>
      <c r="H47" s="12">
        <v>3</v>
      </c>
      <c r="I47" s="4">
        <f t="shared" si="1"/>
        <v>2000</v>
      </c>
      <c r="J47" s="4">
        <f t="shared" si="2"/>
        <v>351.57</v>
      </c>
      <c r="K47" s="7">
        <f t="shared" si="3"/>
        <v>0.17580000000000001</v>
      </c>
      <c r="L47" s="2">
        <f t="shared" si="4"/>
        <v>12000</v>
      </c>
      <c r="N47" s="28">
        <f>L47*N8</f>
        <v>3600</v>
      </c>
      <c r="O47" s="28">
        <f t="shared" si="5"/>
        <v>120</v>
      </c>
      <c r="P47" s="52" t="s">
        <v>116</v>
      </c>
    </row>
    <row r="48" spans="1:16" x14ac:dyDescent="0.2">
      <c r="A48" s="11" t="s">
        <v>61</v>
      </c>
      <c r="B48" s="50" t="s">
        <v>106</v>
      </c>
      <c r="C48" s="51">
        <v>540</v>
      </c>
      <c r="D48" s="51">
        <v>618</v>
      </c>
      <c r="E48" s="51">
        <v>642</v>
      </c>
      <c r="F48" s="10">
        <f t="shared" si="0"/>
        <v>1800</v>
      </c>
      <c r="G48" s="27">
        <v>10</v>
      </c>
      <c r="H48" s="12">
        <v>3</v>
      </c>
      <c r="I48" s="4">
        <f t="shared" si="1"/>
        <v>600</v>
      </c>
      <c r="J48" s="4">
        <f t="shared" si="2"/>
        <v>53.33</v>
      </c>
      <c r="K48" s="7">
        <f t="shared" si="3"/>
        <v>8.8900000000000007E-2</v>
      </c>
      <c r="L48" s="2">
        <f t="shared" si="4"/>
        <v>6000</v>
      </c>
      <c r="N48" s="28">
        <f>L48*N8</f>
        <v>1800</v>
      </c>
      <c r="O48" s="28">
        <f t="shared" si="5"/>
        <v>60</v>
      </c>
      <c r="P48" s="52" t="s">
        <v>117</v>
      </c>
    </row>
    <row r="49" spans="1:16" ht="25.5" x14ac:dyDescent="0.2">
      <c r="A49" s="11" t="s">
        <v>62</v>
      </c>
      <c r="B49" s="50" t="s">
        <v>107</v>
      </c>
      <c r="C49" s="51">
        <v>752</v>
      </c>
      <c r="D49" s="51">
        <v>840</v>
      </c>
      <c r="E49" s="51">
        <v>808</v>
      </c>
      <c r="F49" s="10">
        <f t="shared" ref="F49:F52" si="6">C49+D49+E49</f>
        <v>2400</v>
      </c>
      <c r="G49" s="27">
        <v>2</v>
      </c>
      <c r="H49" s="12">
        <v>3</v>
      </c>
      <c r="I49" s="4">
        <f t="shared" ref="I49:I52" si="7">AVERAGE(C49:E49)</f>
        <v>800</v>
      </c>
      <c r="J49" s="4">
        <f t="shared" ref="J49:J52" si="8">STDEV(C49:E49)</f>
        <v>44.54</v>
      </c>
      <c r="K49" s="7">
        <f t="shared" ref="K49:K52" si="9">J49/I49</f>
        <v>5.57E-2</v>
      </c>
      <c r="L49" s="2">
        <f t="shared" ref="L49:L52" si="10">I49*G49</f>
        <v>1600</v>
      </c>
      <c r="N49" s="28">
        <f>L49*N8</f>
        <v>480</v>
      </c>
      <c r="O49" s="28">
        <f t="shared" ref="O49:O52" si="11">L49*$O$8</f>
        <v>16</v>
      </c>
      <c r="P49" s="52" t="s">
        <v>116</v>
      </c>
    </row>
    <row r="50" spans="1:16" ht="25.5" x14ac:dyDescent="0.2">
      <c r="A50" s="11" t="s">
        <v>63</v>
      </c>
      <c r="B50" s="50" t="s">
        <v>108</v>
      </c>
      <c r="C50" s="51">
        <v>9435</v>
      </c>
      <c r="D50" s="51">
        <v>8670</v>
      </c>
      <c r="E50" s="51">
        <v>7395</v>
      </c>
      <c r="F50" s="10">
        <f t="shared" si="6"/>
        <v>25500</v>
      </c>
      <c r="G50" s="27">
        <v>2</v>
      </c>
      <c r="H50" s="12">
        <v>3</v>
      </c>
      <c r="I50" s="4">
        <f t="shared" si="7"/>
        <v>8500</v>
      </c>
      <c r="J50" s="4">
        <f t="shared" si="8"/>
        <v>1030.57</v>
      </c>
      <c r="K50" s="7">
        <f t="shared" si="9"/>
        <v>0.1212</v>
      </c>
      <c r="L50" s="2">
        <f t="shared" si="10"/>
        <v>17000</v>
      </c>
      <c r="N50" s="28">
        <f>L50*N8</f>
        <v>5100</v>
      </c>
      <c r="O50" s="28">
        <f t="shared" si="11"/>
        <v>170</v>
      </c>
      <c r="P50" s="52" t="s">
        <v>116</v>
      </c>
    </row>
    <row r="51" spans="1:16" x14ac:dyDescent="0.2">
      <c r="A51" s="11" t="s">
        <v>64</v>
      </c>
      <c r="B51" s="50" t="s">
        <v>109</v>
      </c>
      <c r="C51" s="51">
        <v>1740</v>
      </c>
      <c r="D51" s="51">
        <v>2280</v>
      </c>
      <c r="E51" s="51">
        <v>1980</v>
      </c>
      <c r="F51" s="10">
        <f t="shared" si="6"/>
        <v>6000</v>
      </c>
      <c r="G51" s="27">
        <v>2</v>
      </c>
      <c r="H51" s="12">
        <v>3</v>
      </c>
      <c r="I51" s="4">
        <f t="shared" si="7"/>
        <v>2000</v>
      </c>
      <c r="J51" s="4">
        <f t="shared" si="8"/>
        <v>270.55</v>
      </c>
      <c r="K51" s="7">
        <f t="shared" si="9"/>
        <v>0.1353</v>
      </c>
      <c r="L51" s="2">
        <f t="shared" si="10"/>
        <v>4000</v>
      </c>
      <c r="N51" s="28">
        <f>L51*N8</f>
        <v>1200</v>
      </c>
      <c r="O51" s="28">
        <f t="shared" si="11"/>
        <v>40</v>
      </c>
      <c r="P51" s="52" t="s">
        <v>116</v>
      </c>
    </row>
    <row r="52" spans="1:16" ht="51" x14ac:dyDescent="0.2">
      <c r="A52" s="11" t="s">
        <v>65</v>
      </c>
      <c r="B52" s="50" t="s">
        <v>110</v>
      </c>
      <c r="C52" s="51">
        <v>80685</v>
      </c>
      <c r="D52" s="51">
        <v>87205</v>
      </c>
      <c r="E52" s="51">
        <v>76610</v>
      </c>
      <c r="F52" s="10">
        <f t="shared" si="6"/>
        <v>244500</v>
      </c>
      <c r="G52" s="27">
        <v>1</v>
      </c>
      <c r="H52" s="12">
        <v>3</v>
      </c>
      <c r="I52" s="4">
        <f t="shared" si="7"/>
        <v>81500</v>
      </c>
      <c r="J52" s="4">
        <f t="shared" si="8"/>
        <v>5344.31</v>
      </c>
      <c r="K52" s="7">
        <f t="shared" si="9"/>
        <v>6.5600000000000006E-2</v>
      </c>
      <c r="L52" s="2">
        <f t="shared" si="10"/>
        <v>81500</v>
      </c>
      <c r="N52" s="28">
        <f>L52*N8</f>
        <v>24450</v>
      </c>
      <c r="O52" s="28">
        <f t="shared" si="11"/>
        <v>815</v>
      </c>
      <c r="P52" s="52" t="s">
        <v>116</v>
      </c>
    </row>
    <row r="53" spans="1:16" ht="38.25" x14ac:dyDescent="0.2">
      <c r="A53" s="11" t="s">
        <v>66</v>
      </c>
      <c r="B53" s="50" t="s">
        <v>111</v>
      </c>
      <c r="C53" s="51">
        <v>59780</v>
      </c>
      <c r="D53" s="51">
        <v>57340</v>
      </c>
      <c r="E53" s="51">
        <v>65880</v>
      </c>
      <c r="F53" s="10">
        <f t="shared" ref="F53:F54" si="12">C53+D53+E53</f>
        <v>183000</v>
      </c>
      <c r="G53" s="27">
        <v>1</v>
      </c>
      <c r="H53" s="12">
        <v>3</v>
      </c>
      <c r="I53" s="4">
        <f t="shared" ref="I53:I54" si="13">AVERAGE(C53:E53)</f>
        <v>61000</v>
      </c>
      <c r="J53" s="4">
        <f t="shared" ref="J53:J54" si="14">STDEV(C53:E53)</f>
        <v>4398.7700000000004</v>
      </c>
      <c r="K53" s="7">
        <f t="shared" ref="K53:K54" si="15">J53/I53</f>
        <v>7.2099999999999997E-2</v>
      </c>
      <c r="L53" s="2">
        <f t="shared" ref="L53:L54" si="16">I53*G53</f>
        <v>61000</v>
      </c>
      <c r="N53" s="28">
        <f>L53*N8</f>
        <v>18300</v>
      </c>
      <c r="O53" s="28">
        <f t="shared" ref="O53:O54" si="17">L53*$O$8</f>
        <v>610</v>
      </c>
      <c r="P53" s="52" t="s">
        <v>116</v>
      </c>
    </row>
    <row r="54" spans="1:16" x14ac:dyDescent="0.2">
      <c r="A54" s="11" t="s">
        <v>67</v>
      </c>
      <c r="B54" s="50" t="s">
        <v>112</v>
      </c>
      <c r="C54" s="51">
        <v>51360</v>
      </c>
      <c r="D54" s="51">
        <v>48480</v>
      </c>
      <c r="E54" s="51">
        <v>44160</v>
      </c>
      <c r="F54" s="10">
        <f t="shared" si="12"/>
        <v>144000</v>
      </c>
      <c r="G54" s="27">
        <v>2</v>
      </c>
      <c r="H54" s="12">
        <v>3</v>
      </c>
      <c r="I54" s="4">
        <f t="shared" si="13"/>
        <v>48000</v>
      </c>
      <c r="J54" s="4">
        <f t="shared" si="14"/>
        <v>3623.92</v>
      </c>
      <c r="K54" s="7">
        <f t="shared" si="15"/>
        <v>7.5499999999999998E-2</v>
      </c>
      <c r="L54" s="2">
        <f t="shared" si="16"/>
        <v>96000</v>
      </c>
      <c r="N54" s="28">
        <f>L54*N8</f>
        <v>28800</v>
      </c>
      <c r="O54" s="28">
        <f t="shared" si="17"/>
        <v>960</v>
      </c>
      <c r="P54" s="52" t="s">
        <v>117</v>
      </c>
    </row>
    <row r="55" spans="1:16" ht="37.5" customHeight="1" x14ac:dyDescent="0.2">
      <c r="A55" s="34" t="s">
        <v>6</v>
      </c>
      <c r="B55" s="35"/>
      <c r="C55" s="35"/>
      <c r="D55" s="35"/>
      <c r="E55" s="35"/>
      <c r="F55" s="34"/>
      <c r="G55" s="35"/>
      <c r="H55" s="35"/>
      <c r="I55" s="34"/>
      <c r="J55" s="34"/>
      <c r="K55" s="29"/>
      <c r="L55" s="30">
        <f>SUM(L9:L54)</f>
        <v>599600</v>
      </c>
      <c r="N55" s="28">
        <f>L55*N8</f>
        <v>179880</v>
      </c>
      <c r="O55" s="28">
        <f>L55*O8</f>
        <v>5996</v>
      </c>
    </row>
    <row r="56" spans="1:16" ht="10.5" customHeight="1" x14ac:dyDescent="0.2">
      <c r="A56" s="17"/>
      <c r="B56" s="17"/>
      <c r="C56" s="17"/>
      <c r="D56" s="17"/>
      <c r="E56" s="17"/>
      <c r="F56" s="17"/>
      <c r="G56" s="17"/>
      <c r="H56" s="17"/>
      <c r="I56" s="19"/>
      <c r="J56" s="17"/>
      <c r="K56" s="17"/>
      <c r="L56" s="19"/>
    </row>
    <row r="57" spans="1:16" ht="18" customHeight="1" x14ac:dyDescent="0.2">
      <c r="A57" s="31"/>
      <c r="B57" s="40" t="s">
        <v>14</v>
      </c>
      <c r="C57" s="40"/>
      <c r="D57" s="40"/>
      <c r="E57" s="40"/>
      <c r="F57" s="40"/>
      <c r="G57" s="40"/>
      <c r="H57" s="40"/>
      <c r="I57" s="40"/>
      <c r="J57" s="31"/>
      <c r="K57" s="31"/>
      <c r="L57" s="6"/>
      <c r="N57" s="28"/>
      <c r="O57" s="28"/>
    </row>
    <row r="58" spans="1:16" ht="30" customHeight="1" x14ac:dyDescent="0.2">
      <c r="A58" s="31"/>
      <c r="B58" s="40"/>
      <c r="C58" s="40"/>
      <c r="D58" s="40"/>
      <c r="E58" s="40"/>
      <c r="F58" s="40"/>
      <c r="G58" s="40"/>
      <c r="H58" s="40"/>
      <c r="I58" s="40"/>
      <c r="J58" s="39" t="s">
        <v>15</v>
      </c>
      <c r="K58" s="39"/>
      <c r="L58" s="39"/>
      <c r="N58" s="28"/>
      <c r="O58" s="28"/>
    </row>
    <row r="59" spans="1:16" ht="7.5" customHeight="1" x14ac:dyDescent="0.2">
      <c r="A59" s="31"/>
      <c r="B59" s="32"/>
      <c r="C59" s="32"/>
      <c r="D59" s="32"/>
      <c r="E59" s="32"/>
      <c r="F59" s="32"/>
      <c r="G59" s="32"/>
      <c r="H59" s="32"/>
      <c r="I59" s="31"/>
      <c r="J59" s="33"/>
      <c r="K59" s="33"/>
      <c r="L59" s="33"/>
      <c r="N59" s="28"/>
      <c r="O59" s="28"/>
    </row>
  </sheetData>
  <mergeCells count="13">
    <mergeCell ref="A4:L4"/>
    <mergeCell ref="A6:A7"/>
    <mergeCell ref="B6:B7"/>
    <mergeCell ref="C6:F6"/>
    <mergeCell ref="A1:L1"/>
    <mergeCell ref="A2:L2"/>
    <mergeCell ref="A3:L3"/>
    <mergeCell ref="A55:J55"/>
    <mergeCell ref="I6:K6"/>
    <mergeCell ref="G6:G7"/>
    <mergeCell ref="H6:H7"/>
    <mergeCell ref="J58:L58"/>
    <mergeCell ref="B57:I58"/>
  </mergeCells>
  <phoneticPr fontId="0" type="noConversion"/>
  <pageMargins left="0.39370078740157483" right="0" top="0.19685039370078741" bottom="0.19685039370078741" header="0" footer="0"/>
  <pageSetup paperSize="9" scal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2026-05-15T09:21:28Z</cp:lastPrinted>
  <dcterms:created xsi:type="dcterms:W3CDTF">2011-08-15T06:57:36Z</dcterms:created>
  <dcterms:modified xsi:type="dcterms:W3CDTF">2026-05-15T09:21:30Z</dcterms:modified>
</cp:coreProperties>
</file>