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conomist\Desktop\ЭКОНОМИСТ\2025-2026\Закупки\Гастроемкости\"/>
    </mc:Choice>
  </mc:AlternateContent>
  <xr:revisionPtr revIDLastSave="0" documentId="13_ncr:1_{E6CD5237-58E7-4A2B-9DCF-89033119301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НМЦК-п.3.7.1" sheetId="8" r:id="rId1"/>
    <sheet name="Прилож.1 - п.3.7.1" sheetId="9" r:id="rId2"/>
  </sheets>
  <definedNames>
    <definedName name="_xlnm.Print_Area" localSheetId="1">'Прилож.1 - п.3.7.1'!$A$1:$S$22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9" l="1"/>
  <c r="H9" i="9" l="1"/>
  <c r="K9" i="9" l="1"/>
  <c r="I9" i="9"/>
  <c r="M9" i="9" s="1"/>
  <c r="M10" i="9" l="1"/>
  <c r="L9" i="9"/>
</calcChain>
</file>

<file path=xl/sharedStrings.xml><?xml version="1.0" encoding="utf-8"?>
<sst xmlns="http://schemas.openxmlformats.org/spreadsheetml/2006/main" count="41" uniqueCount="41">
  <si>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</si>
  <si>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</si>
  <si>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</si>
  <si>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</si>
  <si>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</si>
  <si>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</si>
  <si>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</si>
  <si>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</si>
  <si>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</si>
  <si>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</si>
  <si>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</si>
  <si>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</si>
  <si>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</si>
  <si>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</si>
  <si>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</si>
  <si>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</si>
  <si>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</si>
  <si>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</si>
  <si>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</si>
  <si>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</si>
  <si>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</si>
  <si>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</si>
  <si>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</si>
  <si>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</si>
  <si>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</si>
  <si>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</si>
  <si>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</si>
  <si>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</si>
  <si>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</si>
  <si>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Ед. измерен.</t>
  </si>
  <si>
    <t xml:space="preserve">Начальная (максимальная) цена контракта: </t>
  </si>
  <si>
    <t>V - коэф-нт вариации</t>
  </si>
  <si>
    <t>шт</t>
  </si>
  <si>
    <t>Нормативный метод</t>
  </si>
  <si>
    <t>15=9*11</t>
  </si>
  <si>
    <t>В соответствии с Распоряжением Комитета по государственному заказу Санкт-Петербурга от 31.05.2018 N100-р предельная цена отсутствует</t>
  </si>
  <si>
    <t>Обоснование и расчет начальной (максимальной) цены контракта
на поставку гастроемкостей
методом сопоставимых рыночных цен (анализ рынка)</t>
  </si>
  <si>
    <t>Заказчиком были направлены запросы от № 13 от 03.04.2026 г.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</si>
  <si>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t>Ответы на запрос получены от 3 поставщиков (подрядчиков, исполнителей): № 31 от 06.04.2026; № 32 от 07.04.2026; № 32 от 10.04.2026</t>
  </si>
  <si>
    <t>Гастроемкость</t>
  </si>
  <si>
    <t>Заместитель директора по экономике                            Кузнецова М. 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</si>
</sst>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ahoma"/>
      <family val="2"/>
      <charset val="204"/>
    </font>
    <font>
      <sz val="10"/>
      <color rgb="FF000009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7" fillId="0" borderId="0"/>
    <xf numFmtId="0" fontId="19" fillId="0" borderId="0"/>
  </cellStyleXfs>
  <cellXfs count="77">
    <xf numFmtId="0" fontId="0" fillId="0" borderId="0" xfId="0"/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4" fontId="7" fillId="0" borderId="0" xfId="0" applyNumberFormat="1" applyFont="1" applyAlignment="1">
      <alignment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" fontId="12" fillId="2" borderId="3" xfId="0" applyNumberFormat="1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center" wrapText="1"/>
    </xf>
    <xf numFmtId="9" fontId="0" fillId="0" borderId="0" xfId="0" applyNumberFormat="1"/>
    <xf numFmtId="0" fontId="15" fillId="0" borderId="4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2" fontId="14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1" fillId="0" borderId="0" xfId="0" applyFont="1"/>
    <xf numFmtId="4" fontId="20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 wrapText="1"/>
    </xf>
    <xf numFmtId="10" fontId="18" fillId="0" borderId="1" xfId="0" applyNumberFormat="1" applyFont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2" fontId="14" fillId="2" borderId="4" xfId="0" applyNumberFormat="1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2" fontId="26" fillId="0" borderId="0" xfId="0" applyNumberFormat="1" applyFont="1" applyAlignment="1">
      <alignment horizontal="left" vertical="center" wrapText="1" indent="2"/>
    </xf>
    <xf numFmtId="2" fontId="27" fillId="0" borderId="0" xfId="0" applyNumberFormat="1" applyFont="1" applyAlignment="1">
      <alignment horizontal="center" vertical="center" wrapText="1"/>
    </xf>
    <xf numFmtId="2" fontId="26" fillId="0" borderId="0" xfId="0" applyNumberFormat="1" applyFont="1" applyAlignment="1">
      <alignment horizontal="right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righ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vertical="center" wrapText="1"/>
    </xf>
    <xf numFmtId="0" fontId="25" fillId="0" borderId="0" xfId="0" applyFont="1" applyAlignment="1">
      <alignment horizontal="left"/>
    </xf>
    <xf numFmtId="0" fontId="15" fillId="0" borderId="1" xfId="0" applyFont="1" applyBorder="1" applyAlignment="1">
      <alignment horizontal="right" vertical="center" wrapText="1"/>
    </xf>
    <xf numFmtId="0" fontId="15" fillId="0" borderId="9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3" xfId="1" xr:uid="{00000000-0005-0000-0000-000001000000}"/>
    <cellStyle name="Обычный 3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352425</xdr:rowOff>
    </xdr:from>
    <xdr:to>
      <xdr:col>5</xdr:col>
      <xdr:colOff>561975</xdr:colOff>
      <xdr:row>6</xdr:row>
      <xdr:rowOff>685800</xdr:rowOff>
    </xdr:to>
    <xdr:pic>
      <xdr:nvPicPr>
        <xdr:cNvPr id="134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62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724275" y="34671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133350</xdr:rowOff>
    </xdr:from>
    <xdr:to>
      <xdr:col>13</xdr:col>
      <xdr:colOff>247650</xdr:colOff>
      <xdr:row>6</xdr:row>
      <xdr:rowOff>485775</xdr:rowOff>
    </xdr:to>
    <xdr:pic>
      <xdr:nvPicPr>
        <xdr:cNvPr id="1341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63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953375" y="32480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11</xdr:col>
      <xdr:colOff>342900</xdr:colOff>
      <xdr:row>6</xdr:row>
      <xdr:rowOff>942975</xdr:rowOff>
    </xdr:to>
    <xdr:pic>
      <xdr:nvPicPr>
        <xdr:cNvPr id="13412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64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36290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771525</xdr:rowOff>
    </xdr:from>
    <xdr:to>
      <xdr:col>12</xdr:col>
      <xdr:colOff>171450</xdr:colOff>
      <xdr:row>6</xdr:row>
      <xdr:rowOff>1095375</xdr:rowOff>
    </xdr:to>
    <xdr:pic>
      <xdr:nvPicPr>
        <xdr:cNvPr id="13413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65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38862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219075</xdr:colOff>
      <xdr:row>7</xdr:row>
      <xdr:rowOff>228600</xdr:rowOff>
    </xdr:from>
    <xdr:to>
      <xdr:col>8</xdr:col>
      <xdr:colOff>485775</xdr:colOff>
      <xdr:row>7</xdr:row>
      <xdr:rowOff>428625</xdr:rowOff>
    </xdr:to>
    <xdr:pic>
      <xdr:nvPicPr>
        <xdr:cNvPr id="134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66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43575" y="44767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238125</xdr:rowOff>
    </xdr:from>
    <xdr:to>
      <xdr:col>12</xdr:col>
      <xdr:colOff>647700</xdr:colOff>
      <xdr:row>5</xdr:row>
      <xdr:rowOff>571500</xdr:rowOff>
    </xdr:to>
    <xdr:pic>
      <xdr:nvPicPr>
        <xdr:cNvPr id="13415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67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934325" y="24765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9</xdr:row>
      <xdr:rowOff>9525</xdr:rowOff>
    </xdr:from>
    <xdr:to>
      <xdr:col>12</xdr:col>
      <xdr:colOff>114300</xdr:colOff>
      <xdr:row>9</xdr:row>
      <xdr:rowOff>276225</xdr:rowOff>
    </xdr:to>
    <xdr:pic>
      <xdr:nvPicPr>
        <xdr:cNvPr id="1341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68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229475" y="172497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B16"/>
  <sheetViews>
    <sheetView topLeftCell="A4" zoomScaleNormal="100"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73" t="s">
        <v>21</v>
      </c>
      <c r="B1" s="73"/>
    </row>
    <row r="2" spans="1:2" ht="54.75" customHeight="1" x14ac:dyDescent="0.25">
      <c r="A2" s="73"/>
      <c r="B2" s="73"/>
    </row>
    <row r="3" spans="1:2" ht="15.75" x14ac:dyDescent="0.25">
      <c r="A3" s="74" t="s">
        <v>0</v>
      </c>
      <c r="B3" s="74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22</v>
      </c>
    </row>
    <row r="7" spans="1:2" ht="91.5" customHeight="1" x14ac:dyDescent="0.25">
      <c r="A7" s="5" t="s">
        <v>23</v>
      </c>
      <c r="B7" s="6" t="s">
        <v>12</v>
      </c>
    </row>
    <row r="8" spans="1:2" ht="29.25" customHeight="1" x14ac:dyDescent="0.25">
      <c r="A8" s="75" t="s">
        <v>3</v>
      </c>
      <c r="B8" s="76"/>
    </row>
    <row r="9" spans="1:2" ht="15.75" x14ac:dyDescent="0.25">
      <c r="A9" s="7"/>
      <c r="B9" s="7"/>
    </row>
    <row r="10" spans="1:2" ht="15.75" x14ac:dyDescent="0.25">
      <c r="A10" s="71" t="s">
        <v>4</v>
      </c>
      <c r="B10" s="71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72" t="s">
        <v>7</v>
      </c>
      <c r="B16" s="72"/>
    </row>
  </sheetData>
  <mergeCells count="6">
    <mergeCell ref="A10:B10"/>
    <mergeCell ref="A16:B16"/>
    <mergeCell ref="A1:B1"/>
    <mergeCell ref="A2:B2"/>
    <mergeCell ref="A3:B3"/>
    <mergeCell ref="A8:B8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C19"/>
  <sheetViews>
    <sheetView tabSelected="1" topLeftCell="A3" zoomScaleNormal="100" workbookViewId="0">
      <selection activeCell="D9" sqref="D9"/>
    </sheetView>
  </sheetViews>
  <sheetFormatPr defaultRowHeight="15" x14ac:dyDescent="0.25"/>
  <cols>
    <col min="1" max="1" width="3.5703125" style="30" customWidth="1"/>
    <col min="2" max="2" width="18" customWidth="1"/>
    <col min="3" max="3" width="9.42578125" customWidth="1"/>
    <col min="4" max="5" width="8.140625" customWidth="1"/>
    <col min="6" max="6" width="11.42578125" customWidth="1"/>
    <col min="7" max="7" width="8.42578125" customWidth="1"/>
    <col min="8" max="8" width="8.85546875" customWidth="1"/>
    <col min="9" max="9" width="11" customWidth="1"/>
    <col min="10" max="10" width="8" customWidth="1"/>
    <col min="11" max="11" width="7.85546875" customWidth="1"/>
    <col min="12" max="12" width="8" customWidth="1"/>
    <col min="13" max="13" width="12" customWidth="1"/>
    <col min="14" max="14" width="6.85546875" customWidth="1"/>
    <col min="15" max="15" width="12.7109375" customWidth="1"/>
    <col min="16" max="16" width="9.7109375" customWidth="1"/>
    <col min="17" max="17" width="11.28515625" customWidth="1"/>
    <col min="18" max="18" width="11.140625" customWidth="1"/>
    <col min="19" max="19" width="10.5703125" customWidth="1"/>
    <col min="20" max="20" width="11.42578125" customWidth="1"/>
    <col min="21" max="21" width="12.42578125" customWidth="1"/>
  </cols>
  <sheetData>
    <row r="1" spans="1:29" ht="46.15" customHeight="1" x14ac:dyDescent="0.25">
      <c r="A1" s="55" t="s">
        <v>36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</row>
    <row r="2" spans="1:29" ht="43.5" customHeight="1" x14ac:dyDescent="0.25">
      <c r="A2" s="57" t="s">
        <v>19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6"/>
    </row>
    <row r="3" spans="1:29" ht="49.5" customHeight="1" x14ac:dyDescent="0.25">
      <c r="A3" s="58" t="s">
        <v>37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/>
    </row>
    <row r="4" spans="1:29" ht="49.5" customHeight="1" x14ac:dyDescent="0.25">
      <c r="A4" s="58" t="s">
        <v>38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</row>
    <row r="5" spans="1:29" x14ac:dyDescent="0.25">
      <c r="A5" s="28"/>
      <c r="B5" s="1"/>
      <c r="C5" s="1"/>
      <c r="D5" s="1"/>
      <c r="E5" s="1"/>
      <c r="F5" s="1"/>
      <c r="G5" s="1"/>
      <c r="H5" s="1"/>
      <c r="I5" s="11"/>
      <c r="J5" s="11"/>
      <c r="K5" s="1"/>
      <c r="L5" s="1"/>
      <c r="M5" s="11"/>
    </row>
    <row r="6" spans="1:29" ht="69" customHeight="1" x14ac:dyDescent="0.25">
      <c r="A6" s="61" t="s">
        <v>9</v>
      </c>
      <c r="B6" s="63" t="s">
        <v>14</v>
      </c>
      <c r="C6" s="65" t="s">
        <v>27</v>
      </c>
      <c r="D6" s="66"/>
      <c r="E6" s="66"/>
      <c r="F6" s="67"/>
      <c r="G6" s="63" t="s">
        <v>15</v>
      </c>
      <c r="H6" s="63" t="s">
        <v>16</v>
      </c>
      <c r="I6" s="53" t="s">
        <v>13</v>
      </c>
      <c r="J6" s="53"/>
      <c r="K6" s="53"/>
      <c r="L6" s="53"/>
      <c r="M6" s="12" t="s">
        <v>20</v>
      </c>
      <c r="N6" s="54" t="s">
        <v>29</v>
      </c>
    </row>
    <row r="7" spans="1:29" ht="89.25" x14ac:dyDescent="0.25">
      <c r="A7" s="62"/>
      <c r="B7" s="64"/>
      <c r="C7" s="19" t="s">
        <v>24</v>
      </c>
      <c r="D7" s="19" t="s">
        <v>25</v>
      </c>
      <c r="E7" s="19" t="s">
        <v>26</v>
      </c>
      <c r="F7" s="13"/>
      <c r="G7" s="68"/>
      <c r="H7" s="68"/>
      <c r="I7" s="16" t="s">
        <v>17</v>
      </c>
      <c r="J7" s="48" t="s">
        <v>33</v>
      </c>
      <c r="K7" s="18" t="s">
        <v>10</v>
      </c>
      <c r="L7" s="25" t="s">
        <v>31</v>
      </c>
      <c r="M7" s="14"/>
      <c r="N7" s="54"/>
    </row>
    <row r="8" spans="1:29" ht="54" x14ac:dyDescent="0.25">
      <c r="A8" s="29">
        <v>1</v>
      </c>
      <c r="B8" s="38">
        <v>2</v>
      </c>
      <c r="C8" s="15">
        <v>3</v>
      </c>
      <c r="D8" s="15">
        <v>4</v>
      </c>
      <c r="E8" s="15">
        <v>5</v>
      </c>
      <c r="F8" s="15" t="s">
        <v>11</v>
      </c>
      <c r="G8" s="15">
        <v>9</v>
      </c>
      <c r="H8" s="15" t="s">
        <v>28</v>
      </c>
      <c r="I8" s="17" t="s">
        <v>18</v>
      </c>
      <c r="J8" s="17">
        <v>12</v>
      </c>
      <c r="K8" s="17">
        <v>13</v>
      </c>
      <c r="L8" s="17">
        <v>14</v>
      </c>
      <c r="M8" s="15" t="s">
        <v>34</v>
      </c>
      <c r="N8" s="22">
        <v>15</v>
      </c>
      <c r="O8" s="20"/>
      <c r="P8" s="20"/>
    </row>
    <row r="9" spans="1:29" ht="27" customHeight="1" x14ac:dyDescent="0.25">
      <c r="A9" s="37">
        <v>1</v>
      </c>
      <c r="B9" s="49" t="s">
        <v>39</v>
      </c>
      <c r="C9" s="36">
        <v>1050</v>
      </c>
      <c r="D9" s="24">
        <v>945</v>
      </c>
      <c r="E9" s="24">
        <v>1150</v>
      </c>
      <c r="F9" s="31">
        <f>C9+D9+E9</f>
        <v>3145</v>
      </c>
      <c r="G9" s="32">
        <v>15</v>
      </c>
      <c r="H9" s="27">
        <f>3</f>
        <v>3</v>
      </c>
      <c r="I9" s="33">
        <f t="shared" ref="I9" si="0">ROUND(AVERAGE(C9:E9),2)</f>
        <v>1048.33</v>
      </c>
      <c r="J9" s="33">
        <v>0</v>
      </c>
      <c r="K9" s="33">
        <f t="shared" ref="K9" si="1">STDEV(C9:E9)</f>
        <v>102.51</v>
      </c>
      <c r="L9" s="34">
        <f t="shared" ref="L9" si="2">K9/I9</f>
        <v>9.7799999999999998E-2</v>
      </c>
      <c r="M9" s="35">
        <f>G9*I9</f>
        <v>15724.95</v>
      </c>
      <c r="N9" s="22" t="s">
        <v>32</v>
      </c>
      <c r="O9" s="43"/>
      <c r="P9" s="44"/>
      <c r="Q9" s="45"/>
      <c r="R9" s="39"/>
      <c r="S9" s="39"/>
      <c r="T9" s="39"/>
      <c r="U9" s="39"/>
      <c r="V9" s="39"/>
      <c r="W9" s="46"/>
      <c r="X9" s="46"/>
      <c r="Y9" s="39"/>
      <c r="AA9" s="47"/>
      <c r="AB9" s="47"/>
      <c r="AC9" s="40"/>
    </row>
    <row r="10" spans="1:29" ht="25.5" customHeight="1" x14ac:dyDescent="0.25">
      <c r="A10" s="51" t="s">
        <v>30</v>
      </c>
      <c r="B10" s="52"/>
      <c r="C10" s="51"/>
      <c r="D10" s="51"/>
      <c r="E10" s="51"/>
      <c r="F10" s="51"/>
      <c r="G10" s="51"/>
      <c r="H10" s="51"/>
      <c r="I10" s="51"/>
      <c r="J10" s="51"/>
      <c r="K10" s="51"/>
      <c r="L10" s="21"/>
      <c r="M10" s="26">
        <f>SUM(M9:M9)</f>
        <v>15724.95</v>
      </c>
      <c r="N10" s="23"/>
      <c r="O10" s="41"/>
      <c r="P10" s="41"/>
      <c r="Q10" s="41"/>
      <c r="R10" s="39"/>
      <c r="S10" s="39"/>
      <c r="T10" s="39"/>
      <c r="U10" s="42"/>
      <c r="W10" s="46"/>
      <c r="X10" s="46"/>
      <c r="Y10" s="39"/>
      <c r="AA10" s="47"/>
      <c r="AB10" s="47"/>
      <c r="AC10" s="40"/>
    </row>
    <row r="11" spans="1:29" x14ac:dyDescent="0.25">
      <c r="A11" s="28"/>
      <c r="B11" s="69" t="s">
        <v>35</v>
      </c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Y11" s="39"/>
      <c r="AC11" s="39"/>
    </row>
    <row r="12" spans="1:29" ht="15" hidden="1" customHeight="1" x14ac:dyDescent="0.25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T12" s="39"/>
    </row>
    <row r="13" spans="1:29" ht="15" hidden="1" customHeight="1" x14ac:dyDescent="0.25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O13" s="42"/>
    </row>
    <row r="14" spans="1:29" ht="15" hidden="1" customHeight="1" x14ac:dyDescent="0.25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</row>
    <row r="15" spans="1:29" ht="15" hidden="1" customHeight="1" x14ac:dyDescent="0.25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</row>
    <row r="16" spans="1:29" ht="15" hidden="1" customHeight="1" x14ac:dyDescent="0.25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</row>
    <row r="17" spans="2:13" x14ac:dyDescent="0.25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</row>
    <row r="19" spans="2:13" ht="15.75" x14ac:dyDescent="0.25">
      <c r="B19" s="50" t="s">
        <v>40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</row>
  </sheetData>
  <mergeCells count="14">
    <mergeCell ref="B19:L19"/>
    <mergeCell ref="A10:K10"/>
    <mergeCell ref="I6:L6"/>
    <mergeCell ref="N6:N7"/>
    <mergeCell ref="A1:N1"/>
    <mergeCell ref="A2:N2"/>
    <mergeCell ref="A3:N3"/>
    <mergeCell ref="A6:A7"/>
    <mergeCell ref="B6:B7"/>
    <mergeCell ref="C6:F6"/>
    <mergeCell ref="G6:G7"/>
    <mergeCell ref="H6:H7"/>
    <mergeCell ref="B11:M17"/>
    <mergeCell ref="A4:N4"/>
  </mergeCells>
  <phoneticPr fontId="0" type="noConversion"/>
  <printOptions horizontalCentered="1"/>
  <pageMargins left="0.19685039370078741" right="0.19685039370078741" top="0.19685039370078741" bottom="0.19685039370078741" header="0" footer="0"/>
  <pageSetup paperSize="9" fitToWidth="0" orientation="landscape" horizontalDpi="300" verticalDpi="300" r:id="rId1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НМЦК-п.3.7.1</vt:lpstr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Economist</cp:lastModifiedBy>
  <cp:lastPrinted>2026-04-16T06:20:40Z</cp:lastPrinted>
  <dcterms:created xsi:type="dcterms:W3CDTF">2011-08-15T06:57:36Z</dcterms:created>
  <dcterms:modified xsi:type="dcterms:W3CDTF">2026-04-16T06:21:18Z</dcterms:modified>
</cp:coreProperties>
</file>