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/>
  <bookViews>
    <workbookView xWindow="0" yWindow="0" windowWidth="19440" windowHeight="11760"/>
  </bookViews>
  <sheets>
    <sheet name="Лист1" sheetId="1" r:id="rId1"/>
  </sheets>
  <calcPr calcId="145621" refMode="R1C1"/>
</workbook>
</file>

<file path=xl/calcChain.xml><?xml version="1.0" encoding="utf-8"?>
<calcChain xmlns="http://schemas.openxmlformats.org/spreadsheetml/2006/main">
  <c r="N10" i="1" l="1"/>
  <c r="H10" i="1"/>
  <c r="N18" i="1"/>
  <c r="L18" i="1"/>
  <c r="M18" i="1" s="1"/>
  <c r="H18" i="1"/>
  <c r="H17" i="1" l="1"/>
  <c r="H20" i="1" l="1"/>
  <c r="N20" i="1"/>
  <c r="L20" i="1"/>
  <c r="M20" i="1" s="1"/>
  <c r="H21" i="1"/>
  <c r="N21" i="1"/>
  <c r="L21" i="1"/>
  <c r="M21" i="1" s="1"/>
  <c r="H22" i="1"/>
  <c r="N22" i="1"/>
  <c r="L22" i="1"/>
  <c r="M22" i="1" s="1"/>
  <c r="H23" i="1"/>
  <c r="N23" i="1"/>
  <c r="L23" i="1"/>
  <c r="M23" i="1" s="1"/>
  <c r="L10" i="1" l="1"/>
  <c r="L19" i="1" l="1"/>
  <c r="L16" i="1"/>
  <c r="H11" i="1"/>
  <c r="H12" i="1"/>
  <c r="H13" i="1"/>
  <c r="H14" i="1"/>
  <c r="N11" i="1"/>
  <c r="L11" i="1"/>
  <c r="N12" i="1"/>
  <c r="L12" i="1"/>
  <c r="N13" i="1"/>
  <c r="L13" i="1"/>
  <c r="M13" i="1" s="1"/>
  <c r="N14" i="1"/>
  <c r="L14" i="1"/>
  <c r="H16" i="1"/>
  <c r="N16" i="1"/>
  <c r="M10" i="1" l="1"/>
  <c r="M11" i="1"/>
  <c r="M14" i="1"/>
  <c r="M12" i="1"/>
  <c r="M16" i="1"/>
  <c r="L15" i="1"/>
  <c r="N15" i="1"/>
  <c r="H15" i="1"/>
  <c r="M15" i="1" l="1"/>
  <c r="L17" i="1"/>
  <c r="L24" i="1"/>
  <c r="L25" i="1"/>
  <c r="N17" i="1"/>
  <c r="N19" i="1"/>
  <c r="K24" i="1"/>
  <c r="K25" i="1"/>
  <c r="H19" i="1"/>
  <c r="H24" i="1"/>
  <c r="N24" i="1" s="1"/>
  <c r="H25" i="1"/>
  <c r="N25" i="1" s="1"/>
  <c r="M19" i="1" l="1"/>
  <c r="M17" i="1"/>
  <c r="M25" i="1"/>
  <c r="M24" i="1"/>
  <c r="H26" i="1"/>
  <c r="N26" i="1" s="1"/>
  <c r="N28" i="1" s="1"/>
  <c r="K26" i="1"/>
  <c r="L26" i="1"/>
  <c r="H27" i="1"/>
  <c r="N27" i="1" s="1"/>
  <c r="K27" i="1"/>
  <c r="L27" i="1"/>
  <c r="M27" i="1" l="1"/>
  <c r="M26" i="1"/>
</calcChain>
</file>

<file path=xl/sharedStrings.xml><?xml version="1.0" encoding="utf-8"?>
<sst xmlns="http://schemas.openxmlformats.org/spreadsheetml/2006/main" count="42" uniqueCount="42">
  <si>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</si>
  <si>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</si>
  <si>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</si>
  <si>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</si>
  <si>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</si>
  <si>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</si>
  <si>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</si>
  <si>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</si>
  <si>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</si>
  <si>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</si>
  <si>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</si>
  <si>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</si>
  <si>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</si>
  <si>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</si>
  <si>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</si>
  <si>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</si>
  <si>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</si>
  <si>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</si>
  <si>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</si>
  <si>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</si>
  <si>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</si>
  <si>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</si>
  <si>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</si>
  <si>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</si>
  <si>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</si>
  <si>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</si>
  <si>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Колегова О.П.</t>
  </si>
  <si>
    <t>ГБОУ школа № 94 Выборгского района Санкт-Петербурга</t>
  </si>
  <si>
    <t>Исследование на колифаги (без 
обогащения)</t>
  </si>
  <si>
    <t>Микробиологический показатель - Энтерококки</t>
  </si>
  <si>
    <t>Исследование питьевой воды (мембранный метод) ОМЧ, ОКБ, E.coli</t>
  </si>
  <si>
    <t>Краткий химический анализ холодной воды (запах, привкус, цветность, мутность, рН, железо общее, алюминий, окисляемость перманганатная)</t>
  </si>
  <si>
    <t>Краткий химический анализ горячей воды (запах, цветность, мутность, водородный показатель (рН), железо общее)</t>
  </si>
  <si>
    <t>Измерение искусственной освещенности в 1 точке</t>
  </si>
  <si>
    <t>Измерение параметров микроклимата в помещении в 1 точк</t>
  </si>
  <si>
    <t>Отбор проб воды на бактериологический или паразитологический анализ (1 проба)</t>
  </si>
  <si>
    <t>Отбор проб воды на химический анализ (1 проба)</t>
  </si>
  <si>
    <t>Санитарно-эпидемиологическая экспертиза общественных зданий и сооружений, помещений (дошкольные образовательные и общеобразовательные учреждения) по результатам лабораторных измерений физических факторов</t>
  </si>
  <si>
    <t>Санитарно-эпидемиологическая экспертиза общественных зданий и сооружений, помещений (дошкольные образовательные и общеобразовательные учреждения) по результатам лабораторных измерений факторов среды обитания</t>
  </si>
  <si>
    <t>Санитарно-эпидемиологическая экспертиза с инструментальными замерами, и оценка мебели на соответствие росто-возрастным показателям детей (1 класс, 1 группа)</t>
  </si>
  <si>
    <t>Измерение электрической составляющей ЭМП промышленной частоты</t>
  </si>
  <si>
    <t>Измерение магнитной составляющей ЭМП промышленной частоты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</si>
</sst>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1" fontId="8" fillId="0" borderId="8" xfId="0" applyNumberFormat="1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12" fillId="0" borderId="9" xfId="0" applyFont="1" applyBorder="1"/>
    <xf numFmtId="0" fontId="1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7" fillId="2" borderId="10" xfId="0" applyFont="1" applyFill="1" applyBorder="1" applyAlignment="1">
      <alignment horizontal="center" vertical="center" wrapText="1"/>
    </xf>
    <xf numFmtId="0" fontId="15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4" fontId="0" fillId="0" borderId="0" xfId="0" applyNumberFormat="1"/>
    <xf numFmtId="43" fontId="0" fillId="0" borderId="0" xfId="1" applyFont="1"/>
    <xf numFmtId="0" fontId="9" fillId="2" borderId="1" xfId="0" applyFont="1" applyFill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2" fontId="9" fillId="3" borderId="8" xfId="0" applyNumberFormat="1" applyFont="1" applyFill="1" applyBorder="1" applyAlignment="1">
      <alignment horizontal="center" vertical="center" wrapText="1"/>
    </xf>
    <xf numFmtId="4" fontId="9" fillId="3" borderId="8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2" fontId="9" fillId="3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3" fontId="0" fillId="0" borderId="0" xfId="0" applyNumberForma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27</xdr:row>
      <xdr:rowOff>38100</xdr:rowOff>
    </xdr:from>
    <xdr:to>
      <xdr:col>12</xdr:col>
      <xdr:colOff>962025</xdr:colOff>
      <xdr:row>27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A15" workbookViewId="0">
      <selection activeCell="P21" sqref="P21"/>
    </sheetView>
  </sheetViews>
  <sheetFormatPr defaultRowHeight="15" x14ac:dyDescent="0.25"/>
  <cols>
    <col min="1" max="1" width="5.28515625" customWidth="1"/>
    <col min="2" max="2" width="29.710937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0" max="10" width="12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  <col min="16" max="16" width="13.140625" customWidth="1"/>
  </cols>
  <sheetData>
    <row r="1" spans="1:16" ht="16.5" x14ac:dyDescent="0.25">
      <c r="B1" s="26" t="s">
        <v>27</v>
      </c>
      <c r="L1" s="49" t="s">
        <v>0</v>
      </c>
      <c r="M1" s="49"/>
      <c r="N1" s="49"/>
    </row>
    <row r="2" spans="1:16" x14ac:dyDescent="0.25">
      <c r="A2" s="50" t="s">
        <v>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6" ht="55.5" customHeight="1" x14ac:dyDescent="0.25">
      <c r="A3" s="51" t="s">
        <v>2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6" ht="15.75" x14ac:dyDescent="0.2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</row>
    <row r="5" spans="1:16" ht="15.75" x14ac:dyDescent="0.25">
      <c r="A5" s="52" t="s">
        <v>4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6" ht="43.5" customHeight="1" x14ac:dyDescent="0.25">
      <c r="A7" s="53" t="s">
        <v>5</v>
      </c>
      <c r="B7" s="55" t="s">
        <v>6</v>
      </c>
      <c r="C7" s="57" t="s">
        <v>7</v>
      </c>
      <c r="D7" s="58"/>
      <c r="E7" s="58"/>
      <c r="F7" s="58"/>
      <c r="G7" s="58"/>
      <c r="H7" s="59"/>
      <c r="I7" s="55" t="s">
        <v>8</v>
      </c>
      <c r="J7" s="55" t="s">
        <v>9</v>
      </c>
      <c r="K7" s="61" t="s">
        <v>10</v>
      </c>
      <c r="L7" s="61"/>
      <c r="M7" s="61"/>
      <c r="N7" s="22" t="s">
        <v>23</v>
      </c>
    </row>
    <row r="8" spans="1:16" ht="76.5" x14ac:dyDescent="0.25">
      <c r="A8" s="54"/>
      <c r="B8" s="56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60"/>
      <c r="J8" s="60"/>
      <c r="K8" s="5" t="s">
        <v>16</v>
      </c>
      <c r="L8" s="6" t="s">
        <v>17</v>
      </c>
      <c r="M8" s="6" t="s">
        <v>18</v>
      </c>
      <c r="N8" s="21"/>
    </row>
    <row r="9" spans="1:16" ht="40.5" x14ac:dyDescent="0.25">
      <c r="A9" s="19">
        <v>1</v>
      </c>
      <c r="B9" s="19">
        <v>2</v>
      </c>
      <c r="C9" s="7">
        <v>3</v>
      </c>
      <c r="D9" s="7">
        <v>4</v>
      </c>
      <c r="E9" s="7">
        <v>5</v>
      </c>
      <c r="F9" s="19">
        <v>6</v>
      </c>
      <c r="G9" s="19">
        <v>7</v>
      </c>
      <c r="H9" s="19" t="s">
        <v>19</v>
      </c>
      <c r="I9" s="19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6" ht="25.5" x14ac:dyDescent="0.25">
      <c r="A10" s="19">
        <v>1</v>
      </c>
      <c r="B10" s="32" t="s">
        <v>28</v>
      </c>
      <c r="C10" s="39">
        <v>510.36</v>
      </c>
      <c r="D10" s="39">
        <v>589.47</v>
      </c>
      <c r="E10" s="40">
        <v>586.91</v>
      </c>
      <c r="F10" s="19"/>
      <c r="G10" s="19"/>
      <c r="H10" s="33">
        <f>C10+D10+E10+F10+G10</f>
        <v>1686.7399999999998</v>
      </c>
      <c r="I10" s="38">
        <v>3</v>
      </c>
      <c r="J10" s="7">
        <v>3</v>
      </c>
      <c r="K10" s="11">
        <v>562.25</v>
      </c>
      <c r="L10" s="11">
        <f>STDEV(C10:G10)</f>
        <v>44.953398462556002</v>
      </c>
      <c r="M10" s="12">
        <f>L10/K10</f>
        <v>7.9952687350032914E-2</v>
      </c>
      <c r="N10" s="13">
        <f>ROUND(I10*K10,2)</f>
        <v>1686.75</v>
      </c>
      <c r="P10" s="31"/>
    </row>
    <row r="11" spans="1:16" ht="25.5" x14ac:dyDescent="0.25">
      <c r="A11" s="19">
        <v>2</v>
      </c>
      <c r="B11" s="32" t="s">
        <v>29</v>
      </c>
      <c r="C11" s="39">
        <v>454.45</v>
      </c>
      <c r="D11" s="39">
        <v>574.88</v>
      </c>
      <c r="E11" s="40">
        <v>522.62</v>
      </c>
      <c r="F11" s="19"/>
      <c r="G11" s="19"/>
      <c r="H11" s="33">
        <f t="shared" ref="H11:H14" si="0">C11+D11+E11+F11+G11</f>
        <v>1551.9499999999998</v>
      </c>
      <c r="I11" s="38">
        <v>3</v>
      </c>
      <c r="J11" s="7">
        <v>3</v>
      </c>
      <c r="K11" s="11">
        <v>517.32000000000005</v>
      </c>
      <c r="L11" s="11">
        <f t="shared" ref="L11:L14" si="1">STDEV(C11:G11)</f>
        <v>60.389901749657902</v>
      </c>
      <c r="M11" s="12">
        <f t="shared" ref="M11:M14" si="2">L11/K11</f>
        <v>0.11673606616728117</v>
      </c>
      <c r="N11" s="13">
        <f t="shared" ref="N11:N23" si="3">ROUND(I11*K11,2)</f>
        <v>1551.96</v>
      </c>
      <c r="P11" s="31"/>
    </row>
    <row r="12" spans="1:16" ht="38.25" x14ac:dyDescent="0.25">
      <c r="A12" s="19">
        <v>3</v>
      </c>
      <c r="B12" s="32" t="s">
        <v>30</v>
      </c>
      <c r="C12" s="41">
        <v>1403</v>
      </c>
      <c r="D12" s="41">
        <v>1697.63</v>
      </c>
      <c r="E12" s="40">
        <v>1613.45</v>
      </c>
      <c r="F12" s="19"/>
      <c r="G12" s="19"/>
      <c r="H12" s="33">
        <f t="shared" si="0"/>
        <v>4714.08</v>
      </c>
      <c r="I12" s="38">
        <v>3</v>
      </c>
      <c r="J12" s="7">
        <v>3</v>
      </c>
      <c r="K12" s="11">
        <v>1571.36</v>
      </c>
      <c r="L12" s="11">
        <f t="shared" si="1"/>
        <v>151.75765318427938</v>
      </c>
      <c r="M12" s="12">
        <f t="shared" si="2"/>
        <v>9.6577266307071197E-2</v>
      </c>
      <c r="N12" s="13">
        <f t="shared" si="3"/>
        <v>4714.08</v>
      </c>
      <c r="P12" s="31"/>
    </row>
    <row r="13" spans="1:16" ht="63.75" x14ac:dyDescent="0.25">
      <c r="A13" s="19">
        <v>4</v>
      </c>
      <c r="B13" s="32" t="s">
        <v>31</v>
      </c>
      <c r="C13" s="41">
        <v>2808.04</v>
      </c>
      <c r="D13" s="41">
        <v>3390.71</v>
      </c>
      <c r="E13" s="40">
        <v>2948.44</v>
      </c>
      <c r="F13" s="19"/>
      <c r="G13" s="19"/>
      <c r="H13" s="33">
        <f t="shared" si="0"/>
        <v>9147.19</v>
      </c>
      <c r="I13" s="38">
        <v>2</v>
      </c>
      <c r="J13" s="7">
        <v>3</v>
      </c>
      <c r="K13" s="11">
        <v>3049.06</v>
      </c>
      <c r="L13" s="11">
        <f t="shared" si="1"/>
        <v>304.08859503988856</v>
      </c>
      <c r="M13" s="12">
        <f t="shared" si="2"/>
        <v>9.9731915751047395E-2</v>
      </c>
      <c r="N13" s="13">
        <f t="shared" si="3"/>
        <v>6098.12</v>
      </c>
      <c r="P13" s="31"/>
    </row>
    <row r="14" spans="1:16" ht="51" x14ac:dyDescent="0.25">
      <c r="A14" s="19">
        <v>5</v>
      </c>
      <c r="B14" s="32" t="s">
        <v>32</v>
      </c>
      <c r="C14" s="41">
        <v>2214.3000000000002</v>
      </c>
      <c r="D14" s="41">
        <v>2441.27</v>
      </c>
      <c r="E14" s="40">
        <v>2325.02</v>
      </c>
      <c r="F14" s="19"/>
      <c r="G14" s="19"/>
      <c r="H14" s="33">
        <f t="shared" si="0"/>
        <v>6980.59</v>
      </c>
      <c r="I14" s="38">
        <v>1</v>
      </c>
      <c r="J14" s="7">
        <v>3</v>
      </c>
      <c r="K14" s="11">
        <v>2326.86</v>
      </c>
      <c r="L14" s="11">
        <f t="shared" si="1"/>
        <v>113.49622739691972</v>
      </c>
      <c r="M14" s="12">
        <f t="shared" si="2"/>
        <v>4.8776560427752302E-2</v>
      </c>
      <c r="N14" s="13">
        <f t="shared" si="3"/>
        <v>2326.86</v>
      </c>
      <c r="P14" s="31"/>
    </row>
    <row r="15" spans="1:16" ht="25.5" x14ac:dyDescent="0.25">
      <c r="A15" s="19">
        <v>6</v>
      </c>
      <c r="B15" s="32" t="s">
        <v>33</v>
      </c>
      <c r="C15" s="39">
        <v>861.11</v>
      </c>
      <c r="D15" s="39">
        <v>1089.3</v>
      </c>
      <c r="E15" s="40">
        <v>947.22</v>
      </c>
      <c r="F15" s="19"/>
      <c r="G15" s="19"/>
      <c r="H15" s="29">
        <f t="shared" ref="H15" si="4">C15+D15+E15+F15+G15</f>
        <v>2897.63</v>
      </c>
      <c r="I15" s="38">
        <v>20</v>
      </c>
      <c r="J15" s="7">
        <v>3</v>
      </c>
      <c r="K15" s="11">
        <v>965.88</v>
      </c>
      <c r="L15" s="11">
        <f t="shared" ref="L15" si="5">STDEV(C15:G15)</f>
        <v>115.23333907048483</v>
      </c>
      <c r="M15" s="12">
        <f t="shared" ref="M15" si="6">L15/K15</f>
        <v>0.11930399125200318</v>
      </c>
      <c r="N15" s="13">
        <f t="shared" si="3"/>
        <v>19317.599999999999</v>
      </c>
      <c r="P15" s="31"/>
    </row>
    <row r="16" spans="1:16" ht="38.25" x14ac:dyDescent="0.25">
      <c r="A16" s="7">
        <v>7</v>
      </c>
      <c r="B16" s="35" t="s">
        <v>34</v>
      </c>
      <c r="C16" s="42">
        <v>861.11</v>
      </c>
      <c r="D16" s="42">
        <v>1039.73</v>
      </c>
      <c r="E16" s="43">
        <v>990.28</v>
      </c>
      <c r="F16" s="36"/>
      <c r="G16" s="36"/>
      <c r="H16" s="33">
        <f t="shared" ref="H16" si="7">C16+D16+E16+F16+G16</f>
        <v>2891.12</v>
      </c>
      <c r="I16" s="38">
        <v>8</v>
      </c>
      <c r="J16" s="7">
        <v>3</v>
      </c>
      <c r="K16" s="11">
        <v>963.71</v>
      </c>
      <c r="L16" s="11">
        <f>STDEV(C16:G16)</f>
        <v>92.227342113569193</v>
      </c>
      <c r="M16" s="12">
        <f t="shared" ref="M16" si="8">L16/K16</f>
        <v>9.570030622652996E-2</v>
      </c>
      <c r="N16" s="13">
        <f t="shared" si="3"/>
        <v>7709.68</v>
      </c>
      <c r="P16" s="31"/>
    </row>
    <row r="17" spans="1:16" ht="38.25" x14ac:dyDescent="0.25">
      <c r="A17" s="27">
        <v>8</v>
      </c>
      <c r="B17" s="37" t="s">
        <v>40</v>
      </c>
      <c r="C17" s="40">
        <v>1311.5</v>
      </c>
      <c r="D17" s="43">
        <v>1514.78</v>
      </c>
      <c r="E17" s="43">
        <v>1442.65</v>
      </c>
      <c r="F17" s="7"/>
      <c r="G17" s="7"/>
      <c r="H17" s="25">
        <f>C17+D17+E17+F17+G17</f>
        <v>4268.93</v>
      </c>
      <c r="I17" s="38">
        <v>10</v>
      </c>
      <c r="J17" s="7">
        <v>3</v>
      </c>
      <c r="K17" s="11">
        <v>1422.98</v>
      </c>
      <c r="L17" s="11">
        <f t="shared" ref="L17:L25" si="9">STDEV(C17:G17)</f>
        <v>103.05808863613439</v>
      </c>
      <c r="M17" s="12">
        <f t="shared" ref="M17:M25" si="10">L17/K17</f>
        <v>7.2424130090468164E-2</v>
      </c>
      <c r="N17" s="13">
        <f t="shared" si="3"/>
        <v>14229.8</v>
      </c>
      <c r="P17" s="31"/>
    </row>
    <row r="18" spans="1:16" ht="38.25" x14ac:dyDescent="0.25">
      <c r="A18" s="27">
        <v>9</v>
      </c>
      <c r="B18" s="37" t="s">
        <v>41</v>
      </c>
      <c r="C18" s="40">
        <v>1311.5</v>
      </c>
      <c r="D18" s="43">
        <v>1586.92</v>
      </c>
      <c r="E18" s="43">
        <v>1508.23</v>
      </c>
      <c r="F18" s="7"/>
      <c r="G18" s="7"/>
      <c r="H18" s="44">
        <f>C18+D18+E18+F18+G18</f>
        <v>4406.6499999999996</v>
      </c>
      <c r="I18" s="38">
        <v>10</v>
      </c>
      <c r="J18" s="7">
        <v>3</v>
      </c>
      <c r="K18" s="11">
        <v>1468.88</v>
      </c>
      <c r="L18" s="11">
        <f t="shared" ref="L18" si="11">STDEV(C18:G18)</f>
        <v>141.86318843637113</v>
      </c>
      <c r="M18" s="12">
        <f t="shared" ref="M18" si="12">L18/K18</f>
        <v>9.6579154482579324E-2</v>
      </c>
      <c r="N18" s="13">
        <f t="shared" ref="N18" si="13">ROUND(I18*K18,2)</f>
        <v>14688.8</v>
      </c>
      <c r="P18" s="31"/>
    </row>
    <row r="19" spans="1:16" ht="51" x14ac:dyDescent="0.25">
      <c r="A19" s="18">
        <v>10</v>
      </c>
      <c r="B19" s="37" t="s">
        <v>35</v>
      </c>
      <c r="C19" s="43">
        <v>1201.7</v>
      </c>
      <c r="D19" s="43">
        <v>1324.87</v>
      </c>
      <c r="E19" s="43">
        <v>1321.87</v>
      </c>
      <c r="F19" s="7"/>
      <c r="G19" s="7"/>
      <c r="H19" s="25">
        <f t="shared" ref="H19:H25" si="14">C19+D19+E19+F19+G19</f>
        <v>3848.4399999999996</v>
      </c>
      <c r="I19" s="38">
        <v>3</v>
      </c>
      <c r="J19" s="7">
        <v>3</v>
      </c>
      <c r="K19" s="11">
        <v>1282.81</v>
      </c>
      <c r="L19" s="11">
        <f>STDEV(C19:G19)</f>
        <v>70.262220526633811</v>
      </c>
      <c r="M19" s="12">
        <f t="shared" si="10"/>
        <v>5.4772117871418072E-2</v>
      </c>
      <c r="N19" s="13">
        <f t="shared" si="3"/>
        <v>3848.43</v>
      </c>
      <c r="P19" s="31"/>
    </row>
    <row r="20" spans="1:16" ht="25.5" x14ac:dyDescent="0.25">
      <c r="A20" s="18">
        <v>11</v>
      </c>
      <c r="B20" s="37" t="s">
        <v>36</v>
      </c>
      <c r="C20" s="43">
        <v>1006.5</v>
      </c>
      <c r="D20" s="43">
        <v>1273.22</v>
      </c>
      <c r="E20" s="43">
        <v>1107.1500000000001</v>
      </c>
      <c r="F20" s="7"/>
      <c r="G20" s="7"/>
      <c r="H20" s="34">
        <f t="shared" ref="H20:H23" si="15">C20+D20+E20+F20+G20</f>
        <v>3386.8700000000003</v>
      </c>
      <c r="I20" s="38">
        <v>3</v>
      </c>
      <c r="J20" s="7">
        <v>3</v>
      </c>
      <c r="K20" s="11">
        <v>1128.96</v>
      </c>
      <c r="L20" s="11">
        <f t="shared" ref="L20:L23" si="16">STDEV(C20:G20)</f>
        <v>134.69052540298941</v>
      </c>
      <c r="M20" s="12">
        <f t="shared" ref="M20:M23" si="17">L20/K20</f>
        <v>0.11930495801710371</v>
      </c>
      <c r="N20" s="13">
        <f t="shared" si="3"/>
        <v>3386.88</v>
      </c>
      <c r="P20" s="31"/>
    </row>
    <row r="21" spans="1:16" ht="102" x14ac:dyDescent="0.25">
      <c r="A21" s="18">
        <v>12</v>
      </c>
      <c r="B21" s="37" t="s">
        <v>37</v>
      </c>
      <c r="C21" s="43">
        <v>4912.54</v>
      </c>
      <c r="D21" s="43">
        <v>5931.89</v>
      </c>
      <c r="E21" s="43">
        <v>5403.79</v>
      </c>
      <c r="F21" s="7"/>
      <c r="G21" s="7"/>
      <c r="H21" s="34">
        <f t="shared" si="15"/>
        <v>16248.220000000001</v>
      </c>
      <c r="I21" s="38">
        <v>1</v>
      </c>
      <c r="J21" s="7">
        <v>3</v>
      </c>
      <c r="K21" s="11">
        <v>5416.07</v>
      </c>
      <c r="L21" s="11">
        <f t="shared" si="16"/>
        <v>509.78600003661683</v>
      </c>
      <c r="M21" s="12">
        <f t="shared" si="17"/>
        <v>9.4124706666755945E-2</v>
      </c>
      <c r="N21" s="13">
        <f t="shared" si="3"/>
        <v>5416.07</v>
      </c>
      <c r="P21" s="31"/>
    </row>
    <row r="22" spans="1:16" ht="102" x14ac:dyDescent="0.25">
      <c r="A22" s="18">
        <v>13</v>
      </c>
      <c r="B22" s="37" t="s">
        <v>38</v>
      </c>
      <c r="C22" s="43">
        <v>4912.54</v>
      </c>
      <c r="D22" s="43">
        <v>6496.83</v>
      </c>
      <c r="E22" s="43">
        <v>5649.42</v>
      </c>
      <c r="F22" s="7"/>
      <c r="G22" s="7"/>
      <c r="H22" s="34">
        <f t="shared" si="15"/>
        <v>17058.79</v>
      </c>
      <c r="I22" s="38">
        <v>1</v>
      </c>
      <c r="J22" s="7">
        <v>3</v>
      </c>
      <c r="K22" s="11">
        <v>5686.26</v>
      </c>
      <c r="L22" s="11">
        <f t="shared" si="16"/>
        <v>792.78734502597683</v>
      </c>
      <c r="M22" s="12">
        <f t="shared" si="17"/>
        <v>0.13942157851135489</v>
      </c>
      <c r="N22" s="13">
        <f t="shared" si="3"/>
        <v>5686.26</v>
      </c>
      <c r="P22" s="31"/>
    </row>
    <row r="23" spans="1:16" ht="76.5" x14ac:dyDescent="0.25">
      <c r="A23" s="18">
        <v>14</v>
      </c>
      <c r="B23" s="37" t="s">
        <v>39</v>
      </c>
      <c r="C23" s="43">
        <v>4392</v>
      </c>
      <c r="D23" s="43">
        <v>5303.34</v>
      </c>
      <c r="E23" s="43">
        <v>4831.2</v>
      </c>
      <c r="F23" s="7"/>
      <c r="G23" s="7"/>
      <c r="H23" s="34">
        <f t="shared" si="15"/>
        <v>14526.54</v>
      </c>
      <c r="I23" s="38">
        <v>2</v>
      </c>
      <c r="J23" s="7">
        <v>3</v>
      </c>
      <c r="K23" s="11">
        <v>4842.18</v>
      </c>
      <c r="L23" s="11">
        <f t="shared" si="16"/>
        <v>455.76920606815906</v>
      </c>
      <c r="M23" s="12">
        <f t="shared" si="17"/>
        <v>9.4124796283524992E-2</v>
      </c>
      <c r="N23" s="13">
        <f t="shared" si="3"/>
        <v>9684.36</v>
      </c>
      <c r="P23" s="31"/>
    </row>
    <row r="24" spans="1:16" hidden="1" x14ac:dyDescent="0.25">
      <c r="A24" s="18"/>
      <c r="B24" s="20"/>
      <c r="C24" s="9"/>
      <c r="D24" s="9"/>
      <c r="E24" s="9"/>
      <c r="F24" s="7"/>
      <c r="G24" s="7"/>
      <c r="H24" s="25">
        <f t="shared" si="14"/>
        <v>0</v>
      </c>
      <c r="I24" s="17"/>
      <c r="J24" s="7">
        <v>3</v>
      </c>
      <c r="K24" s="11" t="e">
        <f t="shared" ref="K24:K25" si="18">AVERAGE(C24:G24)</f>
        <v>#DIV/0!</v>
      </c>
      <c r="L24" s="11" t="e">
        <f t="shared" si="9"/>
        <v>#DIV/0!</v>
      </c>
      <c r="M24" s="12" t="e">
        <f t="shared" si="10"/>
        <v>#DIV/0!</v>
      </c>
      <c r="N24" s="13">
        <f t="shared" ref="N24:N25" si="19">ROUND(H24*I24/J24/1000,1)</f>
        <v>0</v>
      </c>
    </row>
    <row r="25" spans="1:16" hidden="1" x14ac:dyDescent="0.25">
      <c r="A25" s="18"/>
      <c r="B25" s="20"/>
      <c r="C25" s="9"/>
      <c r="D25" s="9"/>
      <c r="E25" s="9"/>
      <c r="F25" s="7"/>
      <c r="G25" s="7"/>
      <c r="H25" s="25">
        <f t="shared" si="14"/>
        <v>0</v>
      </c>
      <c r="I25" s="17"/>
      <c r="J25" s="7">
        <v>3</v>
      </c>
      <c r="K25" s="11" t="e">
        <f t="shared" si="18"/>
        <v>#DIV/0!</v>
      </c>
      <c r="L25" s="11" t="e">
        <f t="shared" si="9"/>
        <v>#DIV/0!</v>
      </c>
      <c r="M25" s="12" t="e">
        <f t="shared" si="10"/>
        <v>#DIV/0!</v>
      </c>
      <c r="N25" s="13">
        <f t="shared" si="19"/>
        <v>0</v>
      </c>
    </row>
    <row r="26" spans="1:16" hidden="1" x14ac:dyDescent="0.25">
      <c r="A26" s="18"/>
      <c r="B26" s="20"/>
      <c r="C26" s="9"/>
      <c r="D26" s="9"/>
      <c r="E26" s="9"/>
      <c r="F26" s="7"/>
      <c r="G26" s="7"/>
      <c r="H26" s="10">
        <f t="shared" ref="H26:H27" si="20">C26+D26+E26+F26+G26</f>
        <v>0</v>
      </c>
      <c r="I26" s="17"/>
      <c r="J26" s="7">
        <v>3</v>
      </c>
      <c r="K26" s="11" t="e">
        <f t="shared" ref="K26:K27" si="21">AVERAGE(C26:G26)</f>
        <v>#DIV/0!</v>
      </c>
      <c r="L26" s="11" t="e">
        <f t="shared" ref="L26:L27" si="22">STDEV(C26:G26)</f>
        <v>#DIV/0!</v>
      </c>
      <c r="M26" s="12" t="e">
        <f t="shared" ref="M26:M27" si="23">L26/K26</f>
        <v>#DIV/0!</v>
      </c>
      <c r="N26" s="13">
        <f t="shared" ref="N26:N27" si="24">ROUND(H26*I26/J26/1000,1)</f>
        <v>0</v>
      </c>
    </row>
    <row r="27" spans="1:16" hidden="1" x14ac:dyDescent="0.25">
      <c r="A27" s="18"/>
      <c r="B27" s="20"/>
      <c r="C27" s="9"/>
      <c r="D27" s="9"/>
      <c r="E27" s="9"/>
      <c r="F27" s="7"/>
      <c r="G27" s="7"/>
      <c r="H27" s="10">
        <f t="shared" si="20"/>
        <v>0</v>
      </c>
      <c r="I27" s="17"/>
      <c r="J27" s="7">
        <v>3</v>
      </c>
      <c r="K27" s="11" t="e">
        <f t="shared" si="21"/>
        <v>#DIV/0!</v>
      </c>
      <c r="L27" s="11" t="e">
        <f t="shared" si="22"/>
        <v>#DIV/0!</v>
      </c>
      <c r="M27" s="12" t="e">
        <f t="shared" si="23"/>
        <v>#DIV/0!</v>
      </c>
      <c r="N27" s="13">
        <f t="shared" si="24"/>
        <v>0</v>
      </c>
    </row>
    <row r="28" spans="1:16" ht="27" customHeight="1" x14ac:dyDescent="0.25">
      <c r="A28" s="47" t="s">
        <v>22</v>
      </c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14"/>
      <c r="N28" s="15">
        <f>SUM(N10:N27)</f>
        <v>100345.65</v>
      </c>
      <c r="P28" s="45"/>
    </row>
    <row r="29" spans="1:1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2"/>
      <c r="L29" s="1"/>
      <c r="M29" s="1"/>
      <c r="N29" s="2"/>
    </row>
    <row r="30" spans="1:16" x14ac:dyDescent="0.25">
      <c r="A30" s="16"/>
      <c r="B30" s="46" t="s">
        <v>24</v>
      </c>
      <c r="C30" s="46"/>
      <c r="D30" s="46"/>
      <c r="E30" s="23"/>
      <c r="F30" s="23"/>
      <c r="G30" s="23"/>
      <c r="H30" s="24" t="s">
        <v>26</v>
      </c>
      <c r="I30" s="16"/>
      <c r="J30" s="16"/>
      <c r="K30" s="16"/>
      <c r="L30" s="16"/>
    </row>
    <row r="31" spans="1:16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6" x14ac:dyDescent="0.25">
      <c r="A32" s="28"/>
    </row>
    <row r="33" spans="1:10" x14ac:dyDescent="0.25">
      <c r="A33" s="28"/>
    </row>
    <row r="42" spans="1:10" x14ac:dyDescent="0.25">
      <c r="G42" s="30"/>
      <c r="H42" s="30"/>
      <c r="J42" s="31"/>
    </row>
    <row r="43" spans="1:10" x14ac:dyDescent="0.25">
      <c r="H43" s="30"/>
      <c r="J43" s="31"/>
    </row>
    <row r="44" spans="1:10" x14ac:dyDescent="0.25">
      <c r="G44" s="30"/>
      <c r="H44" s="30"/>
      <c r="J44" s="31"/>
    </row>
    <row r="45" spans="1:10" x14ac:dyDescent="0.25">
      <c r="H45" s="30"/>
      <c r="J45" s="31"/>
    </row>
    <row r="46" spans="1:10" x14ac:dyDescent="0.25">
      <c r="H46" s="30"/>
      <c r="J46" s="31"/>
    </row>
    <row r="47" spans="1:10" x14ac:dyDescent="0.25">
      <c r="G47" s="30"/>
      <c r="H47" s="30"/>
      <c r="J47" s="31"/>
    </row>
    <row r="48" spans="1:10" x14ac:dyDescent="0.25">
      <c r="F48" s="30"/>
      <c r="G48" s="30"/>
      <c r="H48" s="30"/>
      <c r="J48" s="31"/>
    </row>
  </sheetData>
  <mergeCells count="13">
    <mergeCell ref="B30:D30"/>
    <mergeCell ref="A28:L28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2026-05-26T16:45:18Z</dcterms:modified>
</cp:coreProperties>
</file>