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Лариса Олеговна\1 Технические задания\2026\Твой бюджет\Мебель\"/>
    </mc:Choice>
  </mc:AlternateContent>
  <bookViews>
    <workbookView xWindow="0" yWindow="0" windowWidth="21840" windowHeight="8775"/>
  </bookViews>
  <sheets>
    <sheet name="Прилож.1 п.3.7.2" sheetId="7" r:id="rId1"/>
    <sheet name="ТЗ" sheetId="8" r:id="rId2"/>
  </sheets>
  <definedNames>
    <definedName name="_xlnm.Print_Area" localSheetId="0">'Прилож.1 п.3.7.2'!$A$1:$M$20</definedName>
  </definedNames>
  <calcPr calcId="162913"/>
</workbook>
</file>

<file path=xl/calcChain.xml><?xml version="1.0" encoding="utf-8"?>
<calcChain xmlns="http://schemas.openxmlformats.org/spreadsheetml/2006/main">
  <c r="R15" i="7" l="1"/>
  <c r="P15" i="7"/>
  <c r="N15" i="7"/>
  <c r="R14" i="7"/>
  <c r="P14" i="7"/>
  <c r="N14" i="7"/>
  <c r="R13" i="7"/>
  <c r="P13" i="7"/>
  <c r="N13" i="7"/>
  <c r="R12" i="7"/>
  <c r="P12" i="7"/>
  <c r="N12" i="7"/>
  <c r="R11" i="7"/>
  <c r="P11" i="7"/>
  <c r="N11" i="7"/>
  <c r="R10" i="7"/>
  <c r="P10" i="7"/>
  <c r="N10" i="7"/>
  <c r="R9" i="7"/>
  <c r="R16" i="7" s="1"/>
  <c r="P9" i="7"/>
  <c r="P16" i="7" s="1"/>
  <c r="N9" i="7"/>
  <c r="N16" i="7" s="1"/>
  <c r="J14" i="7" l="1"/>
  <c r="I14" i="7"/>
  <c r="F14" i="7"/>
  <c r="L14" i="7" s="1"/>
  <c r="J15" i="7"/>
  <c r="I15" i="7"/>
  <c r="F15" i="7"/>
  <c r="L15" i="7" s="1"/>
  <c r="J13" i="7"/>
  <c r="I13" i="7"/>
  <c r="F13" i="7"/>
  <c r="L13" i="7" s="1"/>
  <c r="J12" i="7"/>
  <c r="I12" i="7"/>
  <c r="F12" i="7"/>
  <c r="L12" i="7" s="1"/>
  <c r="K14" i="7" l="1"/>
  <c r="K13" i="7"/>
  <c r="K12" i="7"/>
  <c r="K15" i="7"/>
  <c r="I10" i="7"/>
  <c r="J10" i="7" l="1"/>
  <c r="F10" i="7"/>
  <c r="L10" i="7" s="1"/>
  <c r="J9" i="7"/>
  <c r="I9" i="7"/>
  <c r="F9" i="7"/>
  <c r="L9" i="7" s="1"/>
  <c r="K9" i="7" l="1"/>
  <c r="K10" i="7"/>
  <c r="J11" i="7"/>
  <c r="I11" i="7"/>
  <c r="F11" i="7"/>
  <c r="L11" i="7" s="1"/>
  <c r="L16" i="7" s="1"/>
  <c r="K11" i="7" l="1"/>
</calcChain>
</file>

<file path=xl/sharedStrings.xml><?xml version="1.0" encoding="utf-8"?>
<sst xmlns="http://schemas.openxmlformats.org/spreadsheetml/2006/main" count="32" uniqueCount="32">
  <si>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</si>
  <si>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</si>
  <si>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</si>
  <si>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</si>
  <si>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</si>
  <si>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</si>
  <si>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</si>
  <si>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</si>
  <si>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</si>
  <si>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</si>
  <si>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</si>
  <si>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</si>
  <si>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</si>
  <si>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</si>
  <si>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</si>
  <si>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</si>
  <si>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</si>
  <si>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</si>
  <si>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Азовцева Л.О.</t>
  </si>
  <si>
    <t>т.417-21-44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</si>
  <si>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</si>
  <si>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Зам. директора</t>
  </si>
  <si>
    <t>Обоснование и расчет начальной (максимальной) цены контракта на поставку мебели для ГБОУ СОШ № 191 Красногвардейского района Санкт-Петербурга в 2026 году</t>
  </si>
  <si>
    <t>Шкаф тип 1</t>
  </si>
  <si>
    <t>Стол трапеция</t>
  </si>
  <si>
    <t>Шкаф тип 2</t>
  </si>
  <si>
    <t>Стол учителя</t>
  </si>
  <si>
    <t xml:space="preserve">Сидение ступеньки с мягкими пуфами и подушками </t>
  </si>
  <si>
    <t>Подиум (без трибуны)</t>
  </si>
  <si>
    <t>Стул</t>
  </si>
  <si>
    <r>
      <rPr>
        <sz val="11"/>
        <color theme="1"/>
        <rFont val="Times New Roman"/>
        <family val="1"/>
        <charset val="204"/>
      </rPr>
      <t>Заказчиком было направлены запросы № 49 от 05.05.2026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  </r>
    <r>
      <rPr>
        <sz val="11"/>
        <rFont val="Times New Roman"/>
        <family val="1"/>
        <charset val="204"/>
      </rPr>
      <t xml:space="preserve">
</t>
    </r>
  </si>
  <si>
    <t>Ответы на запрос получены от 3 поставщиков (подрядчиков, исполнителей): Коммерческие предложения: № б/н от 06.05.2026 г.; № б/н от 06.05.2026 г;  № б/н от 06.05.2026 г. ). Для определения и обоснования НМЦК в расчетах использованы три цены товара (работы, услуги).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</si>
</sst>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9" fillId="0" borderId="0" xfId="1"/>
    <xf numFmtId="0" fontId="2" fillId="0" borderId="0" xfId="1" applyFont="1" applyAlignment="1">
      <alignment vertical="center" wrapText="1"/>
    </xf>
    <xf numFmtId="4" fontId="2" fillId="0" borderId="0" xfId="1" applyNumberFormat="1" applyFont="1" applyAlignment="1">
      <alignment vertical="center" wrapText="1"/>
    </xf>
    <xf numFmtId="0" fontId="6" fillId="2" borderId="3" xfId="1" applyFont="1" applyFill="1" applyBorder="1" applyAlignment="1">
      <alignment horizontal="center" vertical="center" wrapText="1"/>
    </xf>
    <xf numFmtId="4" fontId="6" fillId="2" borderId="3" xfId="1" applyNumberFormat="1" applyFont="1" applyFill="1" applyBorder="1" applyAlignment="1">
      <alignment horizontal="center" vertical="center" wrapText="1"/>
    </xf>
    <xf numFmtId="0" fontId="3" fillId="0" borderId="0" xfId="1" applyFont="1"/>
    <xf numFmtId="0" fontId="2" fillId="0" borderId="1" xfId="1" applyFont="1" applyBorder="1" applyAlignment="1">
      <alignment vertical="center" wrapText="1"/>
    </xf>
    <xf numFmtId="4" fontId="6" fillId="0" borderId="3" xfId="1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top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0" fontId="10" fillId="0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right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4" fontId="10" fillId="0" borderId="1" xfId="0" applyNumberFormat="1" applyFont="1" applyBorder="1" applyAlignment="1">
      <alignment horizontal="left" vertical="center" wrapText="1"/>
    </xf>
    <xf numFmtId="0" fontId="1" fillId="0" borderId="0" xfId="1" applyFont="1"/>
    <xf numFmtId="0" fontId="9" fillId="0" borderId="0" xfId="1" applyFill="1"/>
    <xf numFmtId="4" fontId="6" fillId="2" borderId="1" xfId="1" applyNumberFormat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top" wrapText="1"/>
    </xf>
    <xf numFmtId="0" fontId="5" fillId="0" borderId="0" xfId="1" applyFont="1" applyFill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5" xfId="1" applyFont="1" applyBorder="1" applyAlignment="1">
      <alignment horizontal="right" vertical="center" wrapText="1"/>
    </xf>
    <xf numFmtId="0" fontId="14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left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6</xdr:row>
      <xdr:rowOff>447675</xdr:rowOff>
    </xdr:from>
    <xdr:to>
      <xdr:col>5</xdr:col>
      <xdr:colOff>523875</xdr:colOff>
      <xdr:row>6</xdr:row>
      <xdr:rowOff>733425</xdr:rowOff>
    </xdr:to>
    <xdr:pic>
      <xdr:nvPicPr>
        <xdr:cNvPr id="21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6</xdr:row>
      <xdr:rowOff>514350</xdr:rowOff>
    </xdr:from>
    <xdr:to>
      <xdr:col>9</xdr:col>
      <xdr:colOff>866775</xdr:colOff>
      <xdr:row>6</xdr:row>
      <xdr:rowOff>942975</xdr:rowOff>
    </xdr:to>
    <xdr:pic>
      <xdr:nvPicPr>
        <xdr:cNvPr id="21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6</xdr:row>
      <xdr:rowOff>771525</xdr:rowOff>
    </xdr:from>
    <xdr:to>
      <xdr:col>10</xdr:col>
      <xdr:colOff>704850</xdr:colOff>
      <xdr:row>6</xdr:row>
      <xdr:rowOff>1095375</xdr:rowOff>
    </xdr:to>
    <xdr:pic>
      <xdr:nvPicPr>
        <xdr:cNvPr id="217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7</xdr:row>
      <xdr:rowOff>161925</xdr:rowOff>
    </xdr:from>
    <xdr:to>
      <xdr:col>8</xdr:col>
      <xdr:colOff>523875</xdr:colOff>
      <xdr:row>7</xdr:row>
      <xdr:rowOff>314325</xdr:rowOff>
    </xdr:to>
    <xdr:pic>
      <xdr:nvPicPr>
        <xdr:cNvPr id="217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6</xdr:row>
      <xdr:rowOff>371475</xdr:rowOff>
    </xdr:from>
    <xdr:to>
      <xdr:col>11</xdr:col>
      <xdr:colOff>923925</xdr:colOff>
      <xdr:row>6</xdr:row>
      <xdr:rowOff>800100</xdr:rowOff>
    </xdr:to>
    <xdr:pic>
      <xdr:nvPicPr>
        <xdr:cNvPr id="217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217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5</xdr:row>
      <xdr:rowOff>238125</xdr:rowOff>
    </xdr:from>
    <xdr:to>
      <xdr:col>11</xdr:col>
      <xdr:colOff>647700</xdr:colOff>
      <xdr:row>5</xdr:row>
      <xdr:rowOff>495300</xdr:rowOff>
    </xdr:to>
    <xdr:pic>
      <xdr:nvPicPr>
        <xdr:cNvPr id="21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19"/>
  <sheetViews>
    <sheetView tabSelected="1" zoomScaleNormal="100" workbookViewId="0">
      <selection activeCell="A16" sqref="A16:I16"/>
    </sheetView>
  </sheetViews>
  <sheetFormatPr defaultColWidth="9.140625" defaultRowHeight="15" x14ac:dyDescent="0.25"/>
  <cols>
    <col min="1" max="1" width="5.140625" style="1" customWidth="1"/>
    <col min="2" max="2" width="33.7109375" style="1" customWidth="1"/>
    <col min="3" max="3" width="11.7109375" style="1" customWidth="1"/>
    <col min="4" max="4" width="12.140625" style="1" customWidth="1"/>
    <col min="5" max="5" width="11.5703125" style="1" customWidth="1"/>
    <col min="6" max="6" width="11.8554687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5" style="1" customWidth="1"/>
    <col min="12" max="12" width="24.85546875" style="1" customWidth="1"/>
    <col min="13" max="13" width="9.140625" style="1"/>
    <col min="14" max="14" width="12.5703125" style="1" customWidth="1"/>
    <col min="15" max="15" width="4.85546875" style="1" customWidth="1"/>
    <col min="16" max="16" width="9.140625" style="1"/>
    <col min="17" max="17" width="3.140625" style="1" customWidth="1"/>
    <col min="18" max="16384" width="9.140625" style="1"/>
  </cols>
  <sheetData>
    <row r="1" spans="1:18" ht="33" customHeight="1" x14ac:dyDescent="0.25">
      <c r="A1" s="27" t="s">
        <v>22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8" ht="24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8" s="23" customFormat="1" ht="56.25" customHeight="1" x14ac:dyDescent="0.25">
      <c r="A3" s="30" t="s">
        <v>30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8" s="23" customFormat="1" ht="50.25" customHeight="1" x14ac:dyDescent="0.25">
      <c r="A4" s="32" t="s">
        <v>31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26"/>
      <c r="N4" s="26"/>
    </row>
    <row r="5" spans="1:18" ht="11.25" customHeight="1" x14ac:dyDescent="0.25">
      <c r="A5" s="2"/>
      <c r="B5" s="2"/>
      <c r="C5" s="2"/>
      <c r="D5" s="2"/>
      <c r="E5" s="2"/>
      <c r="F5" s="2"/>
      <c r="G5" s="2"/>
      <c r="H5" s="2"/>
      <c r="I5" s="3"/>
      <c r="J5" s="2"/>
      <c r="K5" s="2"/>
      <c r="L5" s="2"/>
    </row>
    <row r="6" spans="1:18" ht="60.75" customHeight="1" x14ac:dyDescent="0.25">
      <c r="A6" s="33" t="s">
        <v>0</v>
      </c>
      <c r="B6" s="35" t="s">
        <v>2</v>
      </c>
      <c r="C6" s="37" t="s">
        <v>3</v>
      </c>
      <c r="D6" s="38"/>
      <c r="E6" s="38"/>
      <c r="F6" s="39"/>
      <c r="G6" s="35" t="s">
        <v>4</v>
      </c>
      <c r="H6" s="35" t="s">
        <v>5</v>
      </c>
      <c r="I6" s="41" t="s">
        <v>6</v>
      </c>
      <c r="J6" s="41"/>
      <c r="K6" s="41"/>
      <c r="L6" s="5" t="s">
        <v>7</v>
      </c>
      <c r="P6" s="6"/>
    </row>
    <row r="7" spans="1:18" ht="89.25" x14ac:dyDescent="0.25">
      <c r="A7" s="34"/>
      <c r="B7" s="36"/>
      <c r="C7" s="4" t="s">
        <v>8</v>
      </c>
      <c r="D7" s="4" t="s">
        <v>9</v>
      </c>
      <c r="E7" s="4" t="s">
        <v>10</v>
      </c>
      <c r="F7" s="7"/>
      <c r="G7" s="40"/>
      <c r="H7" s="40"/>
      <c r="I7" s="8" t="s">
        <v>11</v>
      </c>
      <c r="J7" s="9" t="s">
        <v>12</v>
      </c>
      <c r="K7" s="25" t="s">
        <v>20</v>
      </c>
      <c r="L7" s="24"/>
    </row>
    <row r="8" spans="1:18" ht="40.5" x14ac:dyDescent="0.25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 t="s">
        <v>13</v>
      </c>
      <c r="G8" s="10">
        <v>7</v>
      </c>
      <c r="H8" s="10" t="s">
        <v>14</v>
      </c>
      <c r="I8" s="11" t="s">
        <v>15</v>
      </c>
      <c r="J8" s="11">
        <v>10</v>
      </c>
      <c r="K8" s="11">
        <v>11</v>
      </c>
      <c r="L8" s="10" t="s">
        <v>16</v>
      </c>
    </row>
    <row r="9" spans="1:18" customFormat="1" ht="21" customHeight="1" x14ac:dyDescent="0.2">
      <c r="A9" s="13">
        <v>1</v>
      </c>
      <c r="B9" s="21" t="s">
        <v>23</v>
      </c>
      <c r="C9" s="14">
        <v>34000</v>
      </c>
      <c r="D9" s="14">
        <v>36000</v>
      </c>
      <c r="E9" s="14">
        <v>35000</v>
      </c>
      <c r="F9" s="14">
        <f t="shared" ref="F9:F15" si="0">C9+D9+E9</f>
        <v>105000</v>
      </c>
      <c r="G9" s="19">
        <v>1</v>
      </c>
      <c r="H9" s="13">
        <v>3</v>
      </c>
      <c r="I9" s="15">
        <f t="shared" ref="I9:I15" si="1">AVERAGE(C9:E9)</f>
        <v>35000</v>
      </c>
      <c r="J9" s="15">
        <f t="shared" ref="J9:J15" si="2">STDEV(C9:E9)</f>
        <v>1000</v>
      </c>
      <c r="K9" s="16">
        <f t="shared" ref="K9:K15" si="3">J9/I9</f>
        <v>2.8571428571428571E-2</v>
      </c>
      <c r="L9" s="17">
        <f t="shared" ref="L9:L15" si="4">F9/H9*G9</f>
        <v>35000</v>
      </c>
      <c r="N9">
        <f>C9*G9</f>
        <v>34000</v>
      </c>
      <c r="P9">
        <f>D9*G9</f>
        <v>36000</v>
      </c>
      <c r="R9">
        <f>E9*G9</f>
        <v>35000</v>
      </c>
    </row>
    <row r="10" spans="1:18" customFormat="1" ht="21" customHeight="1" x14ac:dyDescent="0.2">
      <c r="A10" s="13">
        <v>2</v>
      </c>
      <c r="B10" s="21" t="s">
        <v>24</v>
      </c>
      <c r="C10" s="14">
        <v>8000</v>
      </c>
      <c r="D10" s="14">
        <v>8500</v>
      </c>
      <c r="E10" s="14">
        <v>10000</v>
      </c>
      <c r="F10" s="14">
        <f t="shared" si="0"/>
        <v>26500</v>
      </c>
      <c r="G10" s="19">
        <v>8</v>
      </c>
      <c r="H10" s="13">
        <v>3</v>
      </c>
      <c r="I10" s="15">
        <f t="shared" si="1"/>
        <v>8833.3333333333339</v>
      </c>
      <c r="J10" s="15">
        <f t="shared" si="2"/>
        <v>1040.8329997330663</v>
      </c>
      <c r="K10" s="16">
        <f t="shared" si="3"/>
        <v>0.11783015091317732</v>
      </c>
      <c r="L10" s="17">
        <f t="shared" si="4"/>
        <v>70666.666666666672</v>
      </c>
      <c r="N10">
        <f t="shared" ref="N10:N15" si="5">C10*G10</f>
        <v>64000</v>
      </c>
      <c r="P10">
        <f t="shared" ref="P10:P15" si="6">D10*G10</f>
        <v>68000</v>
      </c>
      <c r="R10">
        <f t="shared" ref="R10:R15" si="7">E10*G10</f>
        <v>80000</v>
      </c>
    </row>
    <row r="11" spans="1:18" customFormat="1" ht="21" customHeight="1" x14ac:dyDescent="0.2">
      <c r="A11" s="13">
        <v>3</v>
      </c>
      <c r="B11" s="21" t="s">
        <v>29</v>
      </c>
      <c r="C11" s="14">
        <v>8000</v>
      </c>
      <c r="D11" s="14">
        <v>10000</v>
      </c>
      <c r="E11" s="14">
        <v>10000</v>
      </c>
      <c r="F11" s="14">
        <f t="shared" si="0"/>
        <v>28000</v>
      </c>
      <c r="G11" s="19">
        <v>9</v>
      </c>
      <c r="H11" s="13">
        <v>3</v>
      </c>
      <c r="I11" s="15">
        <f t="shared" si="1"/>
        <v>9333.3333333333339</v>
      </c>
      <c r="J11" s="15">
        <f t="shared" si="2"/>
        <v>1154.7005383792493</v>
      </c>
      <c r="K11" s="16">
        <f t="shared" si="3"/>
        <v>0.12371791482634814</v>
      </c>
      <c r="L11" s="17">
        <f t="shared" si="4"/>
        <v>84000</v>
      </c>
      <c r="N11">
        <f t="shared" si="5"/>
        <v>72000</v>
      </c>
      <c r="P11">
        <f t="shared" si="6"/>
        <v>90000</v>
      </c>
      <c r="R11">
        <f t="shared" si="7"/>
        <v>90000</v>
      </c>
    </row>
    <row r="12" spans="1:18" customFormat="1" ht="21" customHeight="1" x14ac:dyDescent="0.2">
      <c r="A12" s="13">
        <v>4</v>
      </c>
      <c r="B12" s="21" t="s">
        <v>26</v>
      </c>
      <c r="C12" s="14">
        <v>10000</v>
      </c>
      <c r="D12" s="14">
        <v>11000</v>
      </c>
      <c r="E12" s="14">
        <v>12000</v>
      </c>
      <c r="F12" s="14">
        <f t="shared" si="0"/>
        <v>33000</v>
      </c>
      <c r="G12" s="19">
        <v>1</v>
      </c>
      <c r="H12" s="13">
        <v>3</v>
      </c>
      <c r="I12" s="15">
        <f t="shared" si="1"/>
        <v>11000</v>
      </c>
      <c r="J12" s="15">
        <f t="shared" si="2"/>
        <v>1000</v>
      </c>
      <c r="K12" s="16">
        <f t="shared" si="3"/>
        <v>9.0909090909090912E-2</v>
      </c>
      <c r="L12" s="17">
        <f t="shared" si="4"/>
        <v>11000</v>
      </c>
      <c r="N12">
        <f t="shared" si="5"/>
        <v>10000</v>
      </c>
      <c r="P12">
        <f t="shared" si="6"/>
        <v>11000</v>
      </c>
      <c r="R12">
        <f t="shared" si="7"/>
        <v>12000</v>
      </c>
    </row>
    <row r="13" spans="1:18" customFormat="1" ht="21" customHeight="1" x14ac:dyDescent="0.2">
      <c r="A13" s="13">
        <v>5</v>
      </c>
      <c r="B13" s="21" t="s">
        <v>28</v>
      </c>
      <c r="C13" s="14">
        <v>55000</v>
      </c>
      <c r="D13" s="14">
        <v>56000</v>
      </c>
      <c r="E13" s="14">
        <v>60000</v>
      </c>
      <c r="F13" s="14">
        <f t="shared" si="0"/>
        <v>171000</v>
      </c>
      <c r="G13" s="19">
        <v>1</v>
      </c>
      <c r="H13" s="13">
        <v>3</v>
      </c>
      <c r="I13" s="15">
        <f t="shared" si="1"/>
        <v>57000</v>
      </c>
      <c r="J13" s="15">
        <f t="shared" si="2"/>
        <v>2645.7513110645905</v>
      </c>
      <c r="K13" s="16">
        <f t="shared" si="3"/>
        <v>4.6416689667799833E-2</v>
      </c>
      <c r="L13" s="17">
        <f t="shared" si="4"/>
        <v>57000</v>
      </c>
      <c r="N13">
        <f t="shared" si="5"/>
        <v>55000</v>
      </c>
      <c r="P13">
        <f t="shared" si="6"/>
        <v>56000</v>
      </c>
      <c r="R13">
        <f t="shared" si="7"/>
        <v>60000</v>
      </c>
    </row>
    <row r="14" spans="1:18" customFormat="1" ht="28.5" customHeight="1" x14ac:dyDescent="0.2">
      <c r="A14" s="13">
        <v>6</v>
      </c>
      <c r="B14" s="21" t="s">
        <v>27</v>
      </c>
      <c r="C14" s="14">
        <v>173711</v>
      </c>
      <c r="D14" s="14">
        <v>174000</v>
      </c>
      <c r="E14" s="14">
        <v>175000</v>
      </c>
      <c r="F14" s="14">
        <f t="shared" si="0"/>
        <v>522711</v>
      </c>
      <c r="G14" s="19">
        <v>1</v>
      </c>
      <c r="H14" s="13">
        <v>3</v>
      </c>
      <c r="I14" s="15">
        <f t="shared" si="1"/>
        <v>174237</v>
      </c>
      <c r="J14" s="15">
        <f t="shared" si="2"/>
        <v>676.39263745253766</v>
      </c>
      <c r="K14" s="16">
        <f t="shared" si="3"/>
        <v>3.8820264206370497E-3</v>
      </c>
      <c r="L14" s="17">
        <f t="shared" si="4"/>
        <v>174237</v>
      </c>
      <c r="N14">
        <f t="shared" si="5"/>
        <v>173711</v>
      </c>
      <c r="P14">
        <f t="shared" si="6"/>
        <v>174000</v>
      </c>
      <c r="R14">
        <f t="shared" si="7"/>
        <v>175000</v>
      </c>
    </row>
    <row r="15" spans="1:18" customFormat="1" ht="21" customHeight="1" x14ac:dyDescent="0.2">
      <c r="A15" s="13">
        <v>7</v>
      </c>
      <c r="B15" s="21" t="s">
        <v>25</v>
      </c>
      <c r="C15" s="14">
        <v>55000</v>
      </c>
      <c r="D15" s="14">
        <v>56000</v>
      </c>
      <c r="E15" s="14">
        <v>60000</v>
      </c>
      <c r="F15" s="14">
        <f t="shared" si="0"/>
        <v>171000</v>
      </c>
      <c r="G15" s="19">
        <v>1</v>
      </c>
      <c r="H15" s="13">
        <v>3</v>
      </c>
      <c r="I15" s="15">
        <f t="shared" si="1"/>
        <v>57000</v>
      </c>
      <c r="J15" s="15">
        <f t="shared" si="2"/>
        <v>2645.7513110645905</v>
      </c>
      <c r="K15" s="16">
        <f t="shared" si="3"/>
        <v>4.6416689667799833E-2</v>
      </c>
      <c r="L15" s="17">
        <f t="shared" si="4"/>
        <v>57000</v>
      </c>
      <c r="N15">
        <f t="shared" si="5"/>
        <v>55000</v>
      </c>
      <c r="P15">
        <f t="shared" si="6"/>
        <v>56000</v>
      </c>
      <c r="R15">
        <f t="shared" si="7"/>
        <v>60000</v>
      </c>
    </row>
    <row r="16" spans="1:18" ht="33" customHeight="1" x14ac:dyDescent="0.25">
      <c r="A16" s="28" t="s">
        <v>17</v>
      </c>
      <c r="B16" s="29"/>
      <c r="C16" s="29"/>
      <c r="D16" s="29"/>
      <c r="E16" s="29"/>
      <c r="F16" s="29"/>
      <c r="G16" s="29"/>
      <c r="H16" s="29"/>
      <c r="I16" s="29"/>
      <c r="J16" s="18"/>
      <c r="K16" s="18"/>
      <c r="L16" s="12">
        <f>SUM(L9:L15)</f>
        <v>488903.66666666669</v>
      </c>
      <c r="N16" s="1">
        <f>SUM(N9:N15)</f>
        <v>463711</v>
      </c>
      <c r="P16" s="1">
        <f>SUM(P9:P15)</f>
        <v>491000</v>
      </c>
      <c r="R16" s="1">
        <f>SUM(R9:R15)</f>
        <v>512000</v>
      </c>
    </row>
    <row r="17" spans="1:12" x14ac:dyDescent="0.25">
      <c r="A17" s="2"/>
      <c r="C17" s="2"/>
      <c r="D17" s="2"/>
      <c r="E17" s="2"/>
      <c r="F17" s="2"/>
      <c r="G17" s="2"/>
      <c r="H17" s="2"/>
      <c r="I17" s="3"/>
      <c r="J17" s="2"/>
      <c r="K17" s="2"/>
      <c r="L17" s="2"/>
    </row>
    <row r="18" spans="1:12" customFormat="1" ht="21" customHeight="1" x14ac:dyDescent="0.25">
      <c r="A18" s="20" t="s">
        <v>21</v>
      </c>
      <c r="B18" s="20"/>
      <c r="C18" s="20"/>
      <c r="D18" s="20" t="s">
        <v>18</v>
      </c>
      <c r="E18" s="20"/>
      <c r="F18" s="20"/>
      <c r="G18" s="20"/>
      <c r="H18" s="20"/>
      <c r="I18" s="20"/>
    </row>
    <row r="19" spans="1:12" ht="18.75" customHeight="1" x14ac:dyDescent="0.25">
      <c r="B19" s="22" t="s">
        <v>19</v>
      </c>
    </row>
  </sheetData>
  <protectedRanges>
    <protectedRange sqref="C9:C15" name="Диапазон1_1"/>
    <protectedRange sqref="D9:D15" name="Диапазон1_2"/>
    <protectedRange sqref="E9:E15" name="Диапазон1_3"/>
    <protectedRange sqref="B9:B15" name="Диапазон1_4"/>
    <protectedRange sqref="G9:G15" name="Диапазон1_6"/>
  </protectedRanges>
  <mergeCells count="12">
    <mergeCell ref="A1:L1"/>
    <mergeCell ref="M1:N1"/>
    <mergeCell ref="A16:I16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59055118110236227" right="0.19685039370078741" top="0.59055118110236227" bottom="0.59055118110236227" header="0" footer="0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8" sqref="B28"/>
    </sheetView>
  </sheetViews>
  <sheetFormatPr defaultRowHeight="12.75" x14ac:dyDescent="0.2"/>
  <cols>
    <col min="1" max="1" width="4.85546875" customWidth="1"/>
    <col min="2" max="2" width="9.85546875" customWidth="1"/>
    <col min="3" max="3" width="7.140625" customWidth="1"/>
    <col min="4" max="4" width="5" customWidth="1"/>
    <col min="5" max="5" width="17.28515625" customWidth="1"/>
    <col min="6" max="6" width="12.5703125" customWidth="1"/>
    <col min="8" max="8" width="22.28515625" customWidth="1"/>
    <col min="9" max="9" width="13" customWidth="1"/>
    <col min="11" max="11" width="45.42578125" customWidth="1"/>
    <col min="12" max="13" width="5.7109375" customWidth="1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Прилож.1 п.3.7.2</vt:lpstr>
      <vt:lpstr>ТЗ</vt:lpstr>
      <vt:lpstr>'Прилож.1 п.3.7.2'!Область_печати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Учитель</cp:lastModifiedBy>
  <cp:lastPrinted>2026-05-06T14:29:58Z</cp:lastPrinted>
  <dcterms:created xsi:type="dcterms:W3CDTF">1996-10-08T23:32:33Z</dcterms:created>
  <dcterms:modified xsi:type="dcterms:W3CDTF">2026-05-06T14:35:04Z</dcterms:modified>
</cp:coreProperties>
</file>