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onomist\Desktop\ЭКОНОМИСТ\2025-2026\Закупки\Хозтовары\"/>
    </mc:Choice>
  </mc:AlternateContent>
  <xr:revisionPtr revIDLastSave="0" documentId="13_ncr:1_{8FF419E9-A822-41EE-B359-1D5E85BAB89F}" xr6:coauthVersionLast="47" xr6:coauthVersionMax="47" xr10:uidLastSave="{00000000-0000-0000-0000-000000000000}"/>
  <bookViews>
    <workbookView xWindow="705" yWindow="345" windowWidth="15945" windowHeight="14205" activeTab="1" xr2:uid="{00000000-000D-0000-FFFF-FFFF00000000}"/>
  </bookViews>
  <sheets>
    <sheet name="НМЦК-п.3.7.1" sheetId="8" r:id="rId1"/>
    <sheet name="Прилож.1 - п.3.7.1" sheetId="9" r:id="rId2"/>
  </sheets>
  <definedNames>
    <definedName name="_xlnm.Print_Area" localSheetId="1">'Прилож.1 - п.3.7.1'!$A$1:$S$33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9" l="1"/>
  <c r="I12" i="9"/>
  <c r="I11" i="9"/>
  <c r="I10" i="9"/>
  <c r="I9" i="9"/>
  <c r="F10" i="9"/>
  <c r="F11" i="9"/>
  <c r="F12" i="9"/>
  <c r="F13" i="9"/>
  <c r="F14" i="9"/>
  <c r="F15" i="9"/>
  <c r="F16" i="9"/>
  <c r="F17" i="9"/>
  <c r="F9" i="9"/>
  <c r="F18" i="9" l="1"/>
  <c r="I18" i="9"/>
  <c r="M18" i="9" s="1"/>
  <c r="K18" i="9"/>
  <c r="I19" i="9"/>
  <c r="M19" i="9" s="1"/>
  <c r="K19" i="9"/>
  <c r="I20" i="9"/>
  <c r="M20" i="9" s="1"/>
  <c r="K20" i="9"/>
  <c r="F19" i="9"/>
  <c r="F20" i="9"/>
  <c r="M10" i="9"/>
  <c r="K10" i="9"/>
  <c r="M11" i="9"/>
  <c r="K11" i="9"/>
  <c r="K12" i="9"/>
  <c r="I13" i="9"/>
  <c r="M13" i="9" s="1"/>
  <c r="K13" i="9"/>
  <c r="I14" i="9"/>
  <c r="M14" i="9" s="1"/>
  <c r="K14" i="9"/>
  <c r="I15" i="9"/>
  <c r="M15" i="9" s="1"/>
  <c r="K15" i="9"/>
  <c r="I16" i="9"/>
  <c r="M16" i="9" s="1"/>
  <c r="K16" i="9"/>
  <c r="I17" i="9"/>
  <c r="M17" i="9" s="1"/>
  <c r="K17" i="9"/>
  <c r="L19" i="9" l="1"/>
  <c r="L18" i="9"/>
  <c r="L20" i="9"/>
  <c r="L16" i="9"/>
  <c r="L10" i="9"/>
  <c r="L17" i="9"/>
  <c r="L15" i="9"/>
  <c r="L14" i="9"/>
  <c r="L13" i="9"/>
  <c r="L12" i="9"/>
  <c r="L11" i="9"/>
  <c r="M12" i="9"/>
  <c r="K9" i="9" l="1"/>
  <c r="M9" i="9"/>
  <c r="L9" i="9" l="1"/>
</calcChain>
</file>

<file path=xl/sharedStrings.xml><?xml version="1.0" encoding="utf-8"?>
<sst xmlns="http://schemas.openxmlformats.org/spreadsheetml/2006/main" count="63" uniqueCount="54">
  <si>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</si>
  <si>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</si>
  <si>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</si>
  <si>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</si>
  <si>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</si>
  <si>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</si>
  <si>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</si>
  <si>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</si>
  <si>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</si>
  <si>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</si>
  <si>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</si>
  <si>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</si>
  <si>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</si>
  <si>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</si>
  <si>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</si>
  <si>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</si>
  <si>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</si>
  <si>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</si>
  <si>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</si>
  <si>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</si>
  <si>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</si>
  <si>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</si>
  <si>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</si>
  <si>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</si>
  <si>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</si>
  <si>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</si>
  <si>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</si>
  <si>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</si>
  <si>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</si>
  <si>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Ед. измерен.</t>
  </si>
  <si>
    <t>V - коэф-нт вариации</t>
  </si>
  <si>
    <t>шт</t>
  </si>
  <si>
    <t>Нормативный метод</t>
  </si>
  <si>
    <t>15=9*11</t>
  </si>
  <si>
    <t>Обоснование и расчет начальной (максимальной) цены контракта
на поставку товаров для уборики и чистящих средств) методом сопоставимых рыночных цен (анализ рынка)</t>
  </si>
  <si>
    <t>рул</t>
  </si>
  <si>
    <t>пара</t>
  </si>
  <si>
    <t>Полотно техническое нитепрошивное (неткол)</t>
  </si>
  <si>
    <t>Средство для чистки сантехники Чистин</t>
  </si>
  <si>
    <t>Салфетки хозяйственные</t>
  </si>
  <si>
    <t>Заказчиком были направлены запросы от № 18 от 20.04.2026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</si>
  <si>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>упак</t>
  </si>
  <si>
    <t>Перчатки латексные с хлопковым напылением</t>
  </si>
  <si>
    <t>Перчатки одноразовые универсльные нитриловые нестерильные неопудренные</t>
  </si>
  <si>
    <t>Мыло жидкое</t>
  </si>
  <si>
    <t>Коем-мыло жидкое</t>
  </si>
  <si>
    <t>Губка для мытья посуды</t>
  </si>
  <si>
    <t>Универсльное чистящее средство Пемолюкс</t>
  </si>
  <si>
    <t>Средство для чистки сантехники Санокс</t>
  </si>
  <si>
    <t>Насадка МОП для швабры-флаундера (плоской)</t>
  </si>
  <si>
    <t xml:space="preserve">В соответствии с Распоряжением Комитета по государственному заказу Санкт-Петербурга от 31.05.2018 N100-р предельная цена составляет: </t>
  </si>
  <si>
    <t xml:space="preserve"> предельная цена отсутствует</t>
  </si>
  <si>
    <t>Заместитель директора по экономике                           Кузнецова М. В.</t>
  </si>
  <si>
    <t>Ответы на запрос получены от 3 поставщиков (подрядчиков, исполнителей): № 46 от 21.04.2026; № 47 от 23.04.2026; № 48 от 27.04.2026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</si>
</sst>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9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7" fillId="0" borderId="0"/>
    <xf numFmtId="0" fontId="19" fillId="0" borderId="0"/>
  </cellStyleXfs>
  <cellXfs count="81">
    <xf numFmtId="0" fontId="0" fillId="0" borderId="0" xfId="0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4" fontId="7" fillId="0" borderId="0" xfId="0" applyNumberFormat="1" applyFont="1" applyAlignment="1">
      <alignment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" fontId="12" fillId="2" borderId="3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center" wrapText="1"/>
    </xf>
    <xf numFmtId="9" fontId="0" fillId="0" borderId="0" xfId="0" applyNumberFormat="1"/>
    <xf numFmtId="0" fontId="15" fillId="0" borderId="4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1" fillId="0" borderId="0" xfId="0" applyFont="1"/>
    <xf numFmtId="4" fontId="20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10" fontId="18" fillId="0" borderId="1" xfId="0" applyNumberFormat="1" applyFont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righ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2" fontId="24" fillId="0" borderId="0" xfId="0" applyNumberFormat="1" applyFont="1" applyAlignment="1">
      <alignment horizontal="left" vertical="center" wrapText="1" indent="2"/>
    </xf>
    <xf numFmtId="2" fontId="27" fillId="0" borderId="0" xfId="0" applyNumberFormat="1" applyFont="1" applyAlignment="1">
      <alignment horizontal="center" vertical="center" wrapText="1"/>
    </xf>
    <xf numFmtId="2" fontId="24" fillId="0" borderId="0" xfId="0" applyNumberFormat="1" applyFont="1" applyAlignment="1">
      <alignment horizontal="right" vertical="center" wrapText="1"/>
    </xf>
    <xf numFmtId="2" fontId="26" fillId="0" borderId="0" xfId="0" applyNumberFormat="1" applyFont="1"/>
    <xf numFmtId="0" fontId="26" fillId="0" borderId="0" xfId="0" applyFont="1"/>
    <xf numFmtId="2" fontId="26" fillId="0" borderId="0" xfId="0" applyNumberFormat="1" applyFont="1" applyAlignment="1">
      <alignment horizontal="center" vertical="center"/>
    </xf>
    <xf numFmtId="4" fontId="28" fillId="0" borderId="1" xfId="0" applyNumberFormat="1" applyFont="1" applyBorder="1" applyAlignment="1">
      <alignment horizontal="center" vertical="center"/>
    </xf>
    <xf numFmtId="0" fontId="24" fillId="0" borderId="9" xfId="0" applyFont="1" applyBorder="1" applyAlignment="1">
      <alignment vertical="center" wrapText="1"/>
    </xf>
    <xf numFmtId="0" fontId="24" fillId="0" borderId="9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15" fillId="0" borderId="1" xfId="0" applyFont="1" applyBorder="1" applyAlignment="1">
      <alignment horizontal="right" vertical="center" wrapText="1"/>
    </xf>
    <xf numFmtId="0" fontId="15" fillId="0" borderId="9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3" xfId="1" xr:uid="{00000000-0005-0000-0000-000001000000}"/>
    <cellStyle name="Обычный 3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134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62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724275" y="34671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133350</xdr:rowOff>
    </xdr:from>
    <xdr:to>
      <xdr:col>13</xdr:col>
      <xdr:colOff>209550</xdr:colOff>
      <xdr:row>6</xdr:row>
      <xdr:rowOff>485775</xdr:rowOff>
    </xdr:to>
    <xdr:pic>
      <xdr:nvPicPr>
        <xdr:cNvPr id="1341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63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953375" y="32480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13412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64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36290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11</xdr:col>
      <xdr:colOff>704850</xdr:colOff>
      <xdr:row>6</xdr:row>
      <xdr:rowOff>1095375</xdr:rowOff>
    </xdr:to>
    <xdr:pic>
      <xdr:nvPicPr>
        <xdr:cNvPr id="13413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65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38862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7</xdr:row>
      <xdr:rowOff>228600</xdr:rowOff>
    </xdr:from>
    <xdr:to>
      <xdr:col>8</xdr:col>
      <xdr:colOff>485775</xdr:colOff>
      <xdr:row>7</xdr:row>
      <xdr:rowOff>428625</xdr:rowOff>
    </xdr:to>
    <xdr:pic>
      <xdr:nvPicPr>
        <xdr:cNvPr id="134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66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43575" y="44767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238125</xdr:rowOff>
    </xdr:from>
    <xdr:to>
      <xdr:col>12</xdr:col>
      <xdr:colOff>647700</xdr:colOff>
      <xdr:row>5</xdr:row>
      <xdr:rowOff>571500</xdr:rowOff>
    </xdr:to>
    <xdr:pic>
      <xdr:nvPicPr>
        <xdr:cNvPr id="1341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67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934325" y="24765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20</xdr:row>
      <xdr:rowOff>9525</xdr:rowOff>
    </xdr:from>
    <xdr:to>
      <xdr:col>11</xdr:col>
      <xdr:colOff>647700</xdr:colOff>
      <xdr:row>20</xdr:row>
      <xdr:rowOff>276225</xdr:rowOff>
    </xdr:to>
    <xdr:pic>
      <xdr:nvPicPr>
        <xdr:cNvPr id="1341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68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229475" y="172497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16"/>
  <sheetViews>
    <sheetView topLeftCell="A4" zoomScaleNormal="100"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7" t="s">
        <v>21</v>
      </c>
      <c r="B1" s="77"/>
    </row>
    <row r="2" spans="1:2" ht="54.75" customHeight="1" x14ac:dyDescent="0.25">
      <c r="A2" s="77"/>
      <c r="B2" s="77"/>
    </row>
    <row r="3" spans="1:2" ht="15.75" x14ac:dyDescent="0.25">
      <c r="A3" s="78" t="s">
        <v>0</v>
      </c>
      <c r="B3" s="7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22</v>
      </c>
    </row>
    <row r="7" spans="1:2" ht="91.5" customHeight="1" x14ac:dyDescent="0.25">
      <c r="A7" s="5" t="s">
        <v>23</v>
      </c>
      <c r="B7" s="6" t="s">
        <v>12</v>
      </c>
    </row>
    <row r="8" spans="1:2" ht="29.25" customHeight="1" x14ac:dyDescent="0.25">
      <c r="A8" s="79" t="s">
        <v>3</v>
      </c>
      <c r="B8" s="80"/>
    </row>
    <row r="9" spans="1:2" ht="15.75" x14ac:dyDescent="0.25">
      <c r="A9" s="7"/>
      <c r="B9" s="7"/>
    </row>
    <row r="10" spans="1:2" ht="15.75" x14ac:dyDescent="0.25">
      <c r="A10" s="75" t="s">
        <v>4</v>
      </c>
      <c r="B10" s="75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76" t="s">
        <v>7</v>
      </c>
      <c r="B16" s="76"/>
    </row>
  </sheetData>
  <mergeCells count="6">
    <mergeCell ref="A10:B10"/>
    <mergeCell ref="A16:B16"/>
    <mergeCell ref="A1:B1"/>
    <mergeCell ref="A2:B2"/>
    <mergeCell ref="A3:B3"/>
    <mergeCell ref="A8:B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C25"/>
  <sheetViews>
    <sheetView tabSelected="1" topLeftCell="A7" zoomScaleNormal="100" workbookViewId="0">
      <selection activeCell="B22" sqref="B22:N22"/>
    </sheetView>
  </sheetViews>
  <sheetFormatPr defaultRowHeight="15" x14ac:dyDescent="0.25"/>
  <cols>
    <col min="1" max="1" width="3.5703125" style="29" customWidth="1"/>
    <col min="2" max="2" width="17.42578125" customWidth="1"/>
    <col min="3" max="4" width="8" customWidth="1"/>
    <col min="5" max="5" width="8.28515625" customWidth="1"/>
    <col min="6" max="6" width="11.42578125" customWidth="1"/>
    <col min="7" max="7" width="8.42578125" customWidth="1"/>
    <col min="8" max="8" width="8.85546875" customWidth="1"/>
    <col min="9" max="9" width="11" customWidth="1"/>
    <col min="10" max="10" width="9" customWidth="1"/>
    <col min="11" max="11" width="13.140625" customWidth="1"/>
    <col min="12" max="12" width="11.28515625" customWidth="1"/>
    <col min="13" max="13" width="12.5703125" customWidth="1"/>
    <col min="14" max="14" width="7.85546875" customWidth="1"/>
    <col min="15" max="15" width="12.7109375" customWidth="1"/>
    <col min="16" max="16" width="9.7109375" customWidth="1"/>
    <col min="17" max="17" width="11.28515625" customWidth="1"/>
    <col min="18" max="18" width="11.140625" customWidth="1"/>
    <col min="19" max="19" width="10.5703125" customWidth="1"/>
    <col min="20" max="20" width="11.42578125" customWidth="1"/>
    <col min="21" max="21" width="12.42578125" customWidth="1"/>
  </cols>
  <sheetData>
    <row r="1" spans="1:29" ht="46.15" customHeight="1" x14ac:dyDescent="0.25">
      <c r="A1" s="60" t="s">
        <v>34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</row>
    <row r="2" spans="1:29" ht="43.5" customHeight="1" x14ac:dyDescent="0.25">
      <c r="A2" s="62" t="s">
        <v>19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1"/>
    </row>
    <row r="3" spans="1:29" ht="49.5" customHeight="1" x14ac:dyDescent="0.25">
      <c r="A3" s="63" t="s">
        <v>40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5"/>
    </row>
    <row r="4" spans="1:29" ht="36" customHeight="1" x14ac:dyDescent="0.25">
      <c r="A4" s="63" t="s">
        <v>53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29" x14ac:dyDescent="0.25">
      <c r="A5" s="27"/>
      <c r="B5" s="1"/>
      <c r="C5" s="1"/>
      <c r="D5" s="1"/>
      <c r="E5" s="1"/>
      <c r="F5" s="1"/>
      <c r="G5" s="1"/>
      <c r="H5" s="1"/>
      <c r="I5" s="11"/>
      <c r="J5" s="11"/>
      <c r="K5" s="1"/>
      <c r="L5" s="1"/>
      <c r="M5" s="11"/>
    </row>
    <row r="6" spans="1:29" ht="69" customHeight="1" x14ac:dyDescent="0.25">
      <c r="A6" s="66" t="s">
        <v>9</v>
      </c>
      <c r="B6" s="68" t="s">
        <v>14</v>
      </c>
      <c r="C6" s="70" t="s">
        <v>27</v>
      </c>
      <c r="D6" s="71"/>
      <c r="E6" s="71"/>
      <c r="F6" s="72"/>
      <c r="G6" s="68" t="s">
        <v>15</v>
      </c>
      <c r="H6" s="68" t="s">
        <v>16</v>
      </c>
      <c r="I6" s="58" t="s">
        <v>13</v>
      </c>
      <c r="J6" s="58"/>
      <c r="K6" s="58"/>
      <c r="L6" s="58"/>
      <c r="M6" s="12" t="s">
        <v>20</v>
      </c>
      <c r="N6" s="59" t="s">
        <v>29</v>
      </c>
    </row>
    <row r="7" spans="1:29" ht="89.25" x14ac:dyDescent="0.25">
      <c r="A7" s="67"/>
      <c r="B7" s="69"/>
      <c r="C7" s="19" t="s">
        <v>24</v>
      </c>
      <c r="D7" s="19" t="s">
        <v>25</v>
      </c>
      <c r="E7" s="19" t="s">
        <v>26</v>
      </c>
      <c r="F7" s="13"/>
      <c r="G7" s="73"/>
      <c r="H7" s="73"/>
      <c r="I7" s="16" t="s">
        <v>17</v>
      </c>
      <c r="J7" s="43" t="s">
        <v>32</v>
      </c>
      <c r="K7" s="18" t="s">
        <v>10</v>
      </c>
      <c r="L7" s="24" t="s">
        <v>30</v>
      </c>
      <c r="M7" s="14"/>
      <c r="N7" s="59"/>
    </row>
    <row r="8" spans="1:29" ht="54" x14ac:dyDescent="0.25">
      <c r="A8" s="28">
        <v>1</v>
      </c>
      <c r="B8" s="36">
        <v>2</v>
      </c>
      <c r="C8" s="15">
        <v>3</v>
      </c>
      <c r="D8" s="15">
        <v>4</v>
      </c>
      <c r="E8" s="15">
        <v>5</v>
      </c>
      <c r="F8" s="15" t="s">
        <v>11</v>
      </c>
      <c r="G8" s="15">
        <v>9</v>
      </c>
      <c r="H8" s="15" t="s">
        <v>28</v>
      </c>
      <c r="I8" s="17" t="s">
        <v>18</v>
      </c>
      <c r="J8" s="17">
        <v>12</v>
      </c>
      <c r="K8" s="17">
        <v>13</v>
      </c>
      <c r="L8" s="17">
        <v>14</v>
      </c>
      <c r="M8" s="15" t="s">
        <v>33</v>
      </c>
      <c r="N8" s="22">
        <v>15</v>
      </c>
      <c r="O8" s="20"/>
      <c r="P8" s="20"/>
    </row>
    <row r="9" spans="1:29" s="48" customFormat="1" ht="51.75" customHeight="1" x14ac:dyDescent="0.25">
      <c r="A9" s="35">
        <v>1</v>
      </c>
      <c r="B9" s="53" t="s">
        <v>37</v>
      </c>
      <c r="C9" s="50">
        <v>3477</v>
      </c>
      <c r="D9" s="50">
        <v>3300</v>
      </c>
      <c r="E9" s="50">
        <v>3400</v>
      </c>
      <c r="F9" s="30">
        <f>C9+D9+E9</f>
        <v>10177</v>
      </c>
      <c r="G9" s="31">
        <v>3</v>
      </c>
      <c r="H9" s="26">
        <v>3</v>
      </c>
      <c r="I9" s="32">
        <f>ROUND(AVERAGE(C9:E9),2)</f>
        <v>3392.33</v>
      </c>
      <c r="J9" s="32">
        <v>0</v>
      </c>
      <c r="K9" s="32">
        <f t="shared" ref="K9" si="0">STDEV(C9:E9)</f>
        <v>88.75</v>
      </c>
      <c r="L9" s="33">
        <f t="shared" ref="L9" si="1">K9/I9</f>
        <v>2.6200000000000001E-2</v>
      </c>
      <c r="M9" s="34">
        <f>G9*I9</f>
        <v>10176.99</v>
      </c>
      <c r="N9" s="22" t="s">
        <v>35</v>
      </c>
      <c r="O9" s="44"/>
      <c r="P9" s="45"/>
      <c r="Q9" s="46"/>
      <c r="R9" s="47"/>
      <c r="S9" s="47"/>
      <c r="T9" s="47"/>
      <c r="U9" s="47"/>
      <c r="V9" s="47"/>
      <c r="W9" s="41"/>
      <c r="X9" s="41"/>
      <c r="Y9" s="47"/>
      <c r="AA9" s="42"/>
      <c r="AB9" s="42"/>
      <c r="AC9" s="49"/>
    </row>
    <row r="10" spans="1:29" s="48" customFormat="1" ht="75" customHeight="1" x14ac:dyDescent="0.25">
      <c r="A10" s="35">
        <v>2</v>
      </c>
      <c r="B10" s="51" t="s">
        <v>43</v>
      </c>
      <c r="C10" s="50">
        <v>403.35</v>
      </c>
      <c r="D10" s="50">
        <v>395.9</v>
      </c>
      <c r="E10" s="50">
        <v>430.05</v>
      </c>
      <c r="F10" s="30">
        <f t="shared" ref="F10:F17" si="2">C10+D10+E10</f>
        <v>1229.3</v>
      </c>
      <c r="G10" s="31">
        <v>4</v>
      </c>
      <c r="H10" s="26">
        <v>3</v>
      </c>
      <c r="I10" s="32">
        <f>ROUND(AVERAGE(C10:E10),2)</f>
        <v>409.77</v>
      </c>
      <c r="J10" s="32">
        <v>0</v>
      </c>
      <c r="K10" s="32">
        <f t="shared" ref="K10:K17" si="3">STDEV(C10:E10)</f>
        <v>17.96</v>
      </c>
      <c r="L10" s="33">
        <f t="shared" ref="L10:L17" si="4">K10/I10</f>
        <v>4.3799999999999999E-2</v>
      </c>
      <c r="M10" s="34">
        <f t="shared" ref="M10:M17" si="5">G10*I10</f>
        <v>1639.08</v>
      </c>
      <c r="N10" s="22" t="s">
        <v>41</v>
      </c>
      <c r="O10" s="44"/>
      <c r="P10" s="45"/>
      <c r="Q10" s="46"/>
      <c r="R10" s="47"/>
      <c r="S10" s="47"/>
      <c r="T10" s="47"/>
      <c r="U10" s="47"/>
      <c r="V10" s="47"/>
      <c r="W10" s="41"/>
      <c r="X10" s="41"/>
      <c r="Y10" s="47"/>
      <c r="AA10" s="42"/>
      <c r="AB10" s="42"/>
      <c r="AC10" s="49"/>
    </row>
    <row r="11" spans="1:29" s="48" customFormat="1" ht="37.5" customHeight="1" x14ac:dyDescent="0.25">
      <c r="A11" s="35">
        <v>3</v>
      </c>
      <c r="B11" s="52" t="s">
        <v>42</v>
      </c>
      <c r="C11" s="50">
        <v>92</v>
      </c>
      <c r="D11" s="50">
        <v>91.8</v>
      </c>
      <c r="E11" s="50">
        <v>100.6</v>
      </c>
      <c r="F11" s="30">
        <f t="shared" si="2"/>
        <v>284.39999999999998</v>
      </c>
      <c r="G11" s="31">
        <v>30</v>
      </c>
      <c r="H11" s="26">
        <v>3</v>
      </c>
      <c r="I11" s="32">
        <f>ROUND(AVERAGE(C11:E11),2)</f>
        <v>94.8</v>
      </c>
      <c r="J11" s="32">
        <v>0</v>
      </c>
      <c r="K11" s="32">
        <f t="shared" si="3"/>
        <v>5.0199999999999996</v>
      </c>
      <c r="L11" s="33">
        <f t="shared" si="4"/>
        <v>5.2999999999999999E-2</v>
      </c>
      <c r="M11" s="34">
        <f t="shared" si="5"/>
        <v>2844</v>
      </c>
      <c r="N11" s="22" t="s">
        <v>36</v>
      </c>
      <c r="O11" s="44"/>
      <c r="P11" s="45"/>
      <c r="Q11" s="46"/>
      <c r="R11" s="47"/>
      <c r="S11" s="47"/>
      <c r="T11" s="47"/>
      <c r="U11" s="47"/>
      <c r="V11" s="47"/>
      <c r="W11" s="41"/>
      <c r="X11" s="41"/>
      <c r="Y11" s="47"/>
      <c r="AA11" s="42"/>
      <c r="AB11" s="42"/>
      <c r="AC11" s="49"/>
    </row>
    <row r="12" spans="1:29" s="48" customFormat="1" ht="21.75" customHeight="1" x14ac:dyDescent="0.25">
      <c r="A12" s="35">
        <v>4</v>
      </c>
      <c r="B12" s="52" t="s">
        <v>44</v>
      </c>
      <c r="C12" s="50">
        <v>649</v>
      </c>
      <c r="D12" s="50">
        <v>650</v>
      </c>
      <c r="E12" s="50">
        <v>680</v>
      </c>
      <c r="F12" s="30">
        <f t="shared" si="2"/>
        <v>1979</v>
      </c>
      <c r="G12" s="31">
        <v>4</v>
      </c>
      <c r="H12" s="26">
        <v>3</v>
      </c>
      <c r="I12" s="32">
        <f>ROUND(AVERAGE(C12:E12),2)</f>
        <v>659.67</v>
      </c>
      <c r="J12" s="32">
        <v>0</v>
      </c>
      <c r="K12" s="32">
        <f t="shared" si="3"/>
        <v>17.62</v>
      </c>
      <c r="L12" s="33">
        <f t="shared" si="4"/>
        <v>2.6700000000000002E-2</v>
      </c>
      <c r="M12" s="34">
        <f t="shared" si="5"/>
        <v>2638.68</v>
      </c>
      <c r="N12" s="22" t="s">
        <v>31</v>
      </c>
      <c r="O12" s="44"/>
      <c r="P12" s="45"/>
      <c r="Q12" s="46"/>
      <c r="R12" s="47"/>
      <c r="S12" s="47"/>
      <c r="T12" s="47"/>
      <c r="U12" s="47"/>
      <c r="V12" s="47"/>
      <c r="W12" s="41"/>
      <c r="X12" s="41"/>
      <c r="Y12" s="47"/>
      <c r="AA12" s="42"/>
      <c r="AB12" s="42"/>
      <c r="AC12" s="49"/>
    </row>
    <row r="13" spans="1:29" s="48" customFormat="1" ht="19.5" customHeight="1" x14ac:dyDescent="0.25">
      <c r="A13" s="35">
        <v>5</v>
      </c>
      <c r="B13" s="52" t="s">
        <v>45</v>
      </c>
      <c r="C13" s="50">
        <v>119</v>
      </c>
      <c r="D13" s="50">
        <v>103.8</v>
      </c>
      <c r="E13" s="50">
        <v>135</v>
      </c>
      <c r="F13" s="30">
        <f t="shared" si="2"/>
        <v>357.8</v>
      </c>
      <c r="G13" s="31">
        <v>40</v>
      </c>
      <c r="H13" s="26">
        <v>3</v>
      </c>
      <c r="I13" s="32">
        <f t="shared" ref="I10:I17" si="6">ROUND(AVERAGE(C13:E13),2)</f>
        <v>119.27</v>
      </c>
      <c r="J13" s="32">
        <v>0</v>
      </c>
      <c r="K13" s="32">
        <f t="shared" si="3"/>
        <v>15.6</v>
      </c>
      <c r="L13" s="33">
        <f t="shared" si="4"/>
        <v>0.1308</v>
      </c>
      <c r="M13" s="34">
        <f t="shared" si="5"/>
        <v>4770.8</v>
      </c>
      <c r="N13" s="22" t="s">
        <v>31</v>
      </c>
      <c r="O13" s="44"/>
      <c r="P13" s="45"/>
      <c r="Q13" s="46"/>
      <c r="R13" s="47"/>
      <c r="S13" s="47"/>
      <c r="T13" s="47"/>
      <c r="U13" s="47"/>
      <c r="V13" s="47"/>
      <c r="W13" s="41"/>
      <c r="X13" s="41"/>
      <c r="Y13" s="47"/>
      <c r="AA13" s="42"/>
      <c r="AB13" s="42"/>
      <c r="AC13" s="49"/>
    </row>
    <row r="14" spans="1:29" s="48" customFormat="1" ht="30.75" customHeight="1" x14ac:dyDescent="0.25">
      <c r="A14" s="35">
        <v>6</v>
      </c>
      <c r="B14" s="52" t="s">
        <v>46</v>
      </c>
      <c r="C14" s="50">
        <v>94.6</v>
      </c>
      <c r="D14" s="50">
        <v>93.2</v>
      </c>
      <c r="E14" s="50">
        <v>98.2</v>
      </c>
      <c r="F14" s="30">
        <f t="shared" si="2"/>
        <v>286</v>
      </c>
      <c r="G14" s="31">
        <v>20</v>
      </c>
      <c r="H14" s="26">
        <v>3</v>
      </c>
      <c r="I14" s="32">
        <f t="shared" si="6"/>
        <v>95.33</v>
      </c>
      <c r="J14" s="32">
        <v>0</v>
      </c>
      <c r="K14" s="32">
        <f t="shared" si="3"/>
        <v>2.58</v>
      </c>
      <c r="L14" s="33">
        <f t="shared" si="4"/>
        <v>2.7099999999999999E-2</v>
      </c>
      <c r="M14" s="34">
        <f t="shared" si="5"/>
        <v>1906.6</v>
      </c>
      <c r="N14" s="22" t="s">
        <v>41</v>
      </c>
      <c r="O14" s="44"/>
      <c r="P14" s="45"/>
      <c r="Q14" s="46"/>
      <c r="R14" s="47"/>
      <c r="S14" s="47"/>
      <c r="T14" s="47"/>
      <c r="U14" s="47"/>
      <c r="V14" s="47"/>
      <c r="W14" s="41"/>
      <c r="X14" s="41"/>
      <c r="Y14" s="47"/>
      <c r="AA14" s="42"/>
      <c r="AB14" s="42"/>
      <c r="AC14" s="49"/>
    </row>
    <row r="15" spans="1:29" s="48" customFormat="1" ht="27" customHeight="1" x14ac:dyDescent="0.25">
      <c r="A15" s="35">
        <v>7</v>
      </c>
      <c r="B15" s="52" t="s">
        <v>39</v>
      </c>
      <c r="C15" s="50">
        <v>71</v>
      </c>
      <c r="D15" s="50">
        <v>62</v>
      </c>
      <c r="E15" s="50">
        <v>74</v>
      </c>
      <c r="F15" s="30">
        <f t="shared" si="2"/>
        <v>207</v>
      </c>
      <c r="G15" s="31">
        <v>10</v>
      </c>
      <c r="H15" s="26">
        <v>3</v>
      </c>
      <c r="I15" s="32">
        <f t="shared" si="6"/>
        <v>69</v>
      </c>
      <c r="J15" s="32">
        <v>0</v>
      </c>
      <c r="K15" s="32">
        <f t="shared" si="3"/>
        <v>6.24</v>
      </c>
      <c r="L15" s="33">
        <f t="shared" si="4"/>
        <v>9.0399999999999994E-2</v>
      </c>
      <c r="M15" s="34">
        <f t="shared" si="5"/>
        <v>690</v>
      </c>
      <c r="N15" s="22" t="s">
        <v>41</v>
      </c>
      <c r="O15" s="44"/>
      <c r="P15" s="45"/>
      <c r="Q15" s="46"/>
      <c r="R15" s="47"/>
      <c r="S15" s="47"/>
      <c r="T15" s="47"/>
      <c r="U15" s="47"/>
      <c r="V15" s="47"/>
      <c r="W15" s="41"/>
      <c r="X15" s="41"/>
      <c r="Y15" s="47"/>
      <c r="AA15" s="42"/>
      <c r="AB15" s="42"/>
      <c r="AC15" s="49"/>
    </row>
    <row r="16" spans="1:29" s="48" customFormat="1" ht="36" customHeight="1" x14ac:dyDescent="0.25">
      <c r="A16" s="35">
        <v>8</v>
      </c>
      <c r="B16" s="52" t="s">
        <v>47</v>
      </c>
      <c r="C16" s="50">
        <v>80</v>
      </c>
      <c r="D16" s="50">
        <v>76</v>
      </c>
      <c r="E16" s="50">
        <v>81</v>
      </c>
      <c r="F16" s="30">
        <f t="shared" si="2"/>
        <v>237</v>
      </c>
      <c r="G16" s="31">
        <v>40</v>
      </c>
      <c r="H16" s="26">
        <v>3</v>
      </c>
      <c r="I16" s="32">
        <f t="shared" si="6"/>
        <v>79</v>
      </c>
      <c r="J16" s="32">
        <v>0</v>
      </c>
      <c r="K16" s="32">
        <f t="shared" si="3"/>
        <v>2.65</v>
      </c>
      <c r="L16" s="33">
        <f t="shared" si="4"/>
        <v>3.3500000000000002E-2</v>
      </c>
      <c r="M16" s="34">
        <f t="shared" si="5"/>
        <v>3160</v>
      </c>
      <c r="N16" s="22" t="s">
        <v>31</v>
      </c>
      <c r="O16" s="44"/>
      <c r="P16" s="45"/>
      <c r="Q16" s="46"/>
      <c r="R16" s="47"/>
      <c r="S16" s="47"/>
      <c r="T16" s="47"/>
      <c r="U16" s="47"/>
      <c r="V16" s="47"/>
      <c r="W16" s="41"/>
      <c r="X16" s="41"/>
      <c r="Y16" s="47"/>
      <c r="AA16" s="42"/>
      <c r="AB16" s="42"/>
      <c r="AC16" s="49"/>
    </row>
    <row r="17" spans="1:29" s="48" customFormat="1" ht="41.25" customHeight="1" x14ac:dyDescent="0.25">
      <c r="A17" s="35">
        <v>9</v>
      </c>
      <c r="B17" s="52" t="s">
        <v>48</v>
      </c>
      <c r="C17" s="50">
        <v>616</v>
      </c>
      <c r="D17" s="50">
        <v>602.29999999999995</v>
      </c>
      <c r="E17" s="50">
        <v>630</v>
      </c>
      <c r="F17" s="30">
        <f t="shared" si="2"/>
        <v>1848.3</v>
      </c>
      <c r="G17" s="31">
        <v>15</v>
      </c>
      <c r="H17" s="26">
        <v>3</v>
      </c>
      <c r="I17" s="32">
        <f t="shared" si="6"/>
        <v>616.1</v>
      </c>
      <c r="J17" s="32">
        <v>0</v>
      </c>
      <c r="K17" s="32">
        <f t="shared" si="3"/>
        <v>13.85</v>
      </c>
      <c r="L17" s="33">
        <f t="shared" si="4"/>
        <v>2.2499999999999999E-2</v>
      </c>
      <c r="M17" s="34">
        <f t="shared" si="5"/>
        <v>9241.5</v>
      </c>
      <c r="N17" s="22" t="s">
        <v>31</v>
      </c>
      <c r="O17" s="44"/>
      <c r="P17" s="45"/>
      <c r="Q17" s="46"/>
      <c r="R17" s="47"/>
      <c r="S17" s="47"/>
      <c r="T17" s="47"/>
      <c r="U17" s="47"/>
      <c r="V17" s="47"/>
      <c r="W17" s="41"/>
      <c r="X17" s="41"/>
      <c r="Y17" s="47"/>
      <c r="AA17" s="42"/>
      <c r="AB17" s="42"/>
      <c r="AC17" s="49"/>
    </row>
    <row r="18" spans="1:29" s="48" customFormat="1" ht="41.25" customHeight="1" x14ac:dyDescent="0.25">
      <c r="A18" s="35">
        <v>10</v>
      </c>
      <c r="B18" s="52" t="s">
        <v>38</v>
      </c>
      <c r="C18" s="50">
        <v>118</v>
      </c>
      <c r="D18" s="50">
        <v>120</v>
      </c>
      <c r="E18" s="50">
        <v>140</v>
      </c>
      <c r="F18" s="30">
        <f>C18+D18+E18</f>
        <v>378</v>
      </c>
      <c r="G18" s="31">
        <v>15</v>
      </c>
      <c r="H18" s="26">
        <v>3</v>
      </c>
      <c r="I18" s="32">
        <f t="shared" ref="I18:I20" si="7">ROUND(AVERAGE(C18:E18),2)</f>
        <v>126</v>
      </c>
      <c r="J18" s="32">
        <v>0</v>
      </c>
      <c r="K18" s="32">
        <f t="shared" ref="K18:K20" si="8">STDEV(C18:E18)</f>
        <v>12.17</v>
      </c>
      <c r="L18" s="33">
        <f t="shared" ref="L18:L20" si="9">K18/I18</f>
        <v>9.6600000000000005E-2</v>
      </c>
      <c r="M18" s="34">
        <f t="shared" ref="M18:M20" si="10">G18*I18</f>
        <v>1890</v>
      </c>
      <c r="N18" s="22" t="s">
        <v>31</v>
      </c>
      <c r="O18" s="44"/>
      <c r="P18" s="45"/>
      <c r="Q18" s="46"/>
      <c r="R18" s="47"/>
      <c r="S18" s="47"/>
      <c r="T18" s="47"/>
      <c r="U18" s="47"/>
      <c r="V18" s="47"/>
      <c r="W18" s="41"/>
      <c r="X18" s="41"/>
      <c r="Y18" s="47"/>
      <c r="AA18" s="42"/>
      <c r="AB18" s="42"/>
      <c r="AC18" s="49"/>
    </row>
    <row r="19" spans="1:29" s="48" customFormat="1" ht="41.25" customHeight="1" x14ac:dyDescent="0.25">
      <c r="A19" s="35">
        <v>11</v>
      </c>
      <c r="B19" s="52" t="s">
        <v>49</v>
      </c>
      <c r="C19" s="50">
        <v>255</v>
      </c>
      <c r="D19" s="50">
        <v>230</v>
      </c>
      <c r="E19" s="50">
        <v>240</v>
      </c>
      <c r="F19" s="30">
        <f t="shared" ref="F19:F20" si="11">C19+D19+E19</f>
        <v>725</v>
      </c>
      <c r="G19" s="31">
        <v>10</v>
      </c>
      <c r="H19" s="26">
        <v>3</v>
      </c>
      <c r="I19" s="32">
        <f t="shared" si="7"/>
        <v>241.67</v>
      </c>
      <c r="J19" s="32">
        <v>0</v>
      </c>
      <c r="K19" s="32">
        <f t="shared" si="8"/>
        <v>12.58</v>
      </c>
      <c r="L19" s="33">
        <f t="shared" si="9"/>
        <v>5.21E-2</v>
      </c>
      <c r="M19" s="34">
        <f t="shared" si="10"/>
        <v>2416.6999999999998</v>
      </c>
      <c r="N19" s="22" t="s">
        <v>31</v>
      </c>
      <c r="O19" s="44"/>
      <c r="P19" s="45"/>
      <c r="Q19" s="46"/>
      <c r="R19" s="47"/>
      <c r="S19" s="47"/>
      <c r="T19" s="47"/>
      <c r="U19" s="47"/>
      <c r="V19" s="47"/>
      <c r="W19" s="41"/>
      <c r="X19" s="41"/>
      <c r="Y19" s="47"/>
      <c r="AA19" s="42"/>
      <c r="AB19" s="42"/>
      <c r="AC19" s="49"/>
    </row>
    <row r="20" spans="1:29" s="48" customFormat="1" ht="41.25" customHeight="1" x14ac:dyDescent="0.25">
      <c r="A20" s="35">
        <v>12</v>
      </c>
      <c r="B20" s="52" t="s">
        <v>49</v>
      </c>
      <c r="C20" s="50">
        <v>486</v>
      </c>
      <c r="D20" s="50">
        <v>460</v>
      </c>
      <c r="E20" s="50">
        <v>320</v>
      </c>
      <c r="F20" s="30">
        <f t="shared" si="11"/>
        <v>1266</v>
      </c>
      <c r="G20" s="31">
        <v>10</v>
      </c>
      <c r="H20" s="26">
        <v>3</v>
      </c>
      <c r="I20" s="32">
        <f t="shared" si="7"/>
        <v>422</v>
      </c>
      <c r="J20" s="32">
        <v>0</v>
      </c>
      <c r="K20" s="32">
        <f t="shared" si="8"/>
        <v>89.29</v>
      </c>
      <c r="L20" s="33">
        <f t="shared" si="9"/>
        <v>0.21160000000000001</v>
      </c>
      <c r="M20" s="34">
        <f t="shared" si="10"/>
        <v>4220</v>
      </c>
      <c r="N20" s="22" t="s">
        <v>31</v>
      </c>
      <c r="O20" s="44"/>
      <c r="P20" s="45"/>
      <c r="Q20" s="46"/>
      <c r="R20" s="47"/>
      <c r="S20" s="47"/>
      <c r="T20" s="47"/>
      <c r="U20" s="47"/>
      <c r="V20" s="47"/>
      <c r="W20" s="41"/>
      <c r="X20" s="41"/>
      <c r="Y20" s="47"/>
      <c r="AA20" s="42"/>
      <c r="AB20" s="42"/>
      <c r="AC20" s="49"/>
    </row>
    <row r="21" spans="1:29" ht="25.5" customHeight="1" x14ac:dyDescent="0.25">
      <c r="A21" s="56"/>
      <c r="B21" s="57"/>
      <c r="C21" s="56"/>
      <c r="D21" s="56"/>
      <c r="E21" s="56"/>
      <c r="F21" s="56"/>
      <c r="G21" s="56"/>
      <c r="H21" s="56"/>
      <c r="I21" s="56"/>
      <c r="J21" s="56"/>
      <c r="K21" s="56"/>
      <c r="L21" s="21"/>
      <c r="M21" s="25">
        <f>SUM(M9:M20)</f>
        <v>45594.35</v>
      </c>
      <c r="N21" s="23"/>
      <c r="O21" s="39"/>
      <c r="P21" s="39"/>
      <c r="Q21" s="39"/>
      <c r="R21" s="37"/>
      <c r="S21" s="37"/>
      <c r="T21" s="37"/>
      <c r="U21" s="40"/>
      <c r="W21" s="41"/>
      <c r="X21" s="41"/>
      <c r="Y21" s="37"/>
      <c r="AA21" s="42"/>
      <c r="AB21" s="42"/>
      <c r="AC21" s="38"/>
    </row>
    <row r="22" spans="1:29" x14ac:dyDescent="0.25">
      <c r="A22" s="27"/>
      <c r="B22" s="74" t="s">
        <v>50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Y22" s="37"/>
      <c r="AC22" s="37"/>
    </row>
    <row r="23" spans="1:29" x14ac:dyDescent="0.25">
      <c r="B23" s="54" t="s">
        <v>51</v>
      </c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T23" s="37"/>
    </row>
    <row r="24" spans="1:29" x14ac:dyDescent="0.25"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40"/>
    </row>
    <row r="25" spans="1:29" ht="15.75" x14ac:dyDescent="0.25">
      <c r="B25" s="55" t="s">
        <v>52</v>
      </c>
      <c r="C25" s="55"/>
      <c r="D25" s="55"/>
      <c r="E25" s="55"/>
      <c r="F25" s="55"/>
      <c r="G25" s="55"/>
      <c r="H25" s="55"/>
      <c r="I25" s="55"/>
      <c r="J25" s="55"/>
      <c r="K25" s="55"/>
      <c r="L25" s="55"/>
    </row>
  </sheetData>
  <mergeCells count="16">
    <mergeCell ref="A1:N1"/>
    <mergeCell ref="A2:N2"/>
    <mergeCell ref="A3:N3"/>
    <mergeCell ref="A4:M4"/>
    <mergeCell ref="A6:A7"/>
    <mergeCell ref="B6:B7"/>
    <mergeCell ref="C6:F6"/>
    <mergeCell ref="G6:G7"/>
    <mergeCell ref="H6:H7"/>
    <mergeCell ref="B24:N24"/>
    <mergeCell ref="B25:L25"/>
    <mergeCell ref="A21:K21"/>
    <mergeCell ref="I6:L6"/>
    <mergeCell ref="N6:N7"/>
    <mergeCell ref="B23:N23"/>
    <mergeCell ref="B22:N22"/>
  </mergeCells>
  <phoneticPr fontId="0" type="noConversion"/>
  <printOptions horizontalCentered="1"/>
  <pageMargins left="0.19685039370078741" right="0.19685039370078741" top="0.19685039370078741" bottom="0.19685039370078741" header="0" footer="0"/>
  <pageSetup paperSize="9" fitToWidth="0" orientation="landscape" horizontalDpi="300" verticalDpi="300" r:id="rId1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НМЦК-п.3.7.1</vt:lpstr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Economist</cp:lastModifiedBy>
  <cp:lastPrinted>2026-04-27T08:12:46Z</cp:lastPrinted>
  <dcterms:created xsi:type="dcterms:W3CDTF">2011-08-15T06:57:36Z</dcterms:created>
  <dcterms:modified xsi:type="dcterms:W3CDTF">2026-04-27T08:12:47Z</dcterms:modified>
</cp:coreProperties>
</file>