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саша полиграфия\"/>
    </mc:Choice>
  </mc:AlternateContent>
  <bookViews>
    <workbookView xWindow="0" yWindow="0" windowWidth="19200" windowHeight="8145"/>
  </bookViews>
  <sheets>
    <sheet name="закупка" sheetId="1" r:id="rId1"/>
  </sheets>
  <definedNames>
    <definedName name="_xlnm.Print_Area" localSheetId="0">закупка!$A$2:$O$30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6" i="1" l="1"/>
  <c r="I9" i="1"/>
  <c r="J9" i="1"/>
  <c r="K9" i="1"/>
  <c r="L9" i="1"/>
  <c r="O9" i="1"/>
  <c r="I10" i="1"/>
  <c r="J10" i="1"/>
  <c r="K10" i="1"/>
  <c r="L10" i="1"/>
  <c r="O10" i="1"/>
  <c r="I11" i="1"/>
  <c r="J11" i="1"/>
  <c r="K11" i="1"/>
  <c r="L11" i="1"/>
  <c r="M11" i="1" s="1"/>
  <c r="O11" i="1"/>
  <c r="I12" i="1"/>
  <c r="J12" i="1"/>
  <c r="K12" i="1"/>
  <c r="L12" i="1"/>
  <c r="O12" i="1"/>
  <c r="I13" i="1"/>
  <c r="J13" i="1"/>
  <c r="K13" i="1"/>
  <c r="L13" i="1"/>
  <c r="M13" i="1" s="1"/>
  <c r="O13" i="1"/>
  <c r="I14" i="1"/>
  <c r="J14" i="1"/>
  <c r="K14" i="1"/>
  <c r="L14" i="1"/>
  <c r="O14" i="1"/>
  <c r="I15" i="1"/>
  <c r="J15" i="1"/>
  <c r="K15" i="1"/>
  <c r="L15" i="1"/>
  <c r="M15" i="1" s="1"/>
  <c r="O15" i="1"/>
  <c r="I16" i="1"/>
  <c r="J16" i="1"/>
  <c r="K16" i="1"/>
  <c r="L16" i="1"/>
  <c r="O16" i="1"/>
  <c r="I17" i="1"/>
  <c r="J17" i="1"/>
  <c r="K17" i="1"/>
  <c r="L17" i="1"/>
  <c r="M17" i="1" s="1"/>
  <c r="O17" i="1"/>
  <c r="I18" i="1"/>
  <c r="J18" i="1"/>
  <c r="K18" i="1"/>
  <c r="L18" i="1"/>
  <c r="O18" i="1"/>
  <c r="I19" i="1"/>
  <c r="J19" i="1"/>
  <c r="K19" i="1"/>
  <c r="L19" i="1"/>
  <c r="M19" i="1"/>
  <c r="O19" i="1"/>
  <c r="I20" i="1"/>
  <c r="J20" i="1"/>
  <c r="K20" i="1"/>
  <c r="L20" i="1"/>
  <c r="O20" i="1"/>
  <c r="I21" i="1"/>
  <c r="J21" i="1"/>
  <c r="K21" i="1"/>
  <c r="L21" i="1"/>
  <c r="O21" i="1"/>
  <c r="I22" i="1"/>
  <c r="J22" i="1"/>
  <c r="K22" i="1"/>
  <c r="L22" i="1"/>
  <c r="O22" i="1"/>
  <c r="I23" i="1"/>
  <c r="J23" i="1"/>
  <c r="K23" i="1"/>
  <c r="L23" i="1"/>
  <c r="M23" i="1" s="1"/>
  <c r="O23" i="1"/>
  <c r="I24" i="1"/>
  <c r="J24" i="1"/>
  <c r="K24" i="1"/>
  <c r="L24" i="1"/>
  <c r="O24" i="1"/>
  <c r="I25" i="1"/>
  <c r="J25" i="1"/>
  <c r="K25" i="1"/>
  <c r="L25" i="1"/>
  <c r="O25" i="1"/>
  <c r="M25" i="1" l="1"/>
  <c r="M21" i="1"/>
  <c r="M18" i="1"/>
  <c r="M9" i="1"/>
  <c r="M20" i="1"/>
  <c r="M12" i="1"/>
  <c r="M14" i="1"/>
  <c r="M24" i="1"/>
  <c r="M16" i="1"/>
  <c r="M22" i="1"/>
  <c r="M10" i="1"/>
  <c r="O8" i="1"/>
  <c r="I8" i="1" l="1"/>
  <c r="J8" i="1"/>
  <c r="K8" i="1"/>
  <c r="L8" i="1"/>
  <c r="M8" i="1" l="1"/>
</calcChain>
</file>

<file path=xl/sharedStrings.xml><?xml version="1.0" encoding="utf-8"?>
<sst xmlns="http://schemas.openxmlformats.org/spreadsheetml/2006/main" count="98" uniqueCount="63">
  <si>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</si>
  <si>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</si>
  <si>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</si>
  <si>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</si>
  <si>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</si>
  <si>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</si>
  <si>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</si>
  <si>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</si>
  <si>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12=            /n</t>
  </si>
  <si>
    <t>В результате проведенного расчета Н(М)ЦК, за НМЦК принято значение, равное:</t>
  </si>
  <si>
    <t xml:space="preserve">n - кол-во значений, используемых в расчете 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</si>
  <si>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</si>
  <si>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ОКПД2</t>
  </si>
  <si>
    <t>9=6+7+8</t>
  </si>
  <si>
    <t>10 = кол-во ИЦИ</t>
  </si>
  <si>
    <t>15=14*5</t>
  </si>
  <si>
    <t xml:space="preserve">             Н(М)ЦК , рублей                </t>
  </si>
  <si>
    <t>Минимальная цена единицы, принятая для расчета НМЦК, руб.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</si>
  <si>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</si>
  <si>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18.12.12.000</t>
  </si>
  <si>
    <t>1</t>
  </si>
  <si>
    <t xml:space="preserve">       Ф.И.О. исполнителя:  Жукова Н.В.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</si>
  <si>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</si>
  <si>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</si>
  <si>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</si>
  <si>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</si>
  <si>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</si>
  <si>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</si>
  <si>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</si>
  <si>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</si>
  <si>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</si>
  <si>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</si>
  <si>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</si>
  <si>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</si>
  <si>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</si>
  <si>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</si>
  <si>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</si>
  <si>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</si>
  <si>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</si>
  <si>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шт</t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</si>
  <si>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Баннер «Фасад большой»)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</si>
  <si>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Баннер «Пиллар»)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</si>
  <si>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Плакат А1 «спектакли»)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</si>
  <si>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Папка вырубная А4)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</si>
  <si>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 xml:space="preserve">изготовлению печатной продукции </t>
    </r>
    <r>
      <rPr>
        <sz val="10"/>
        <color theme="1"/>
        <rFont val="Times New Roman"/>
        <family val="1"/>
        <charset val="204"/>
      </rPr>
      <t xml:space="preserve">Баннер «Фасад») 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</si>
  <si>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Баннер «роллап» 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</si>
  <si>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Приглашения)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</si>
  <si>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Вставка в приглашение «калька»)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</si>
  <si>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Конверт)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</si>
  <si>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Флаг «фонари»)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</si>
  <si>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Буклет)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</si>
  <si>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Прессволл гибкий «мобильный стенд»)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</si>
  <si>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Баннер «служебный вход» 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</si>
  <si>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Баннер «ниши» 1820 x 2925 мм )</t>
    </r>
  </si>
  <si>
    <r>
      <t xml:space="preserve">Оказание услуги </t>
    </r>
    <r>
      <rPr>
        <sz val="11"/>
        <color theme="1"/>
        <rFont val="Times New Roman"/>
        <family val="1"/>
        <charset val="204"/>
      </rPr>
      <t xml:space="preserve">по </t>
    </r>
    <r>
      <rPr>
        <sz val="12"/>
        <color theme="1"/>
        <rFont val="Times New Roman"/>
        <family val="1"/>
        <charset val="204"/>
      </rPr>
      <t>изготовлению печатной продукции (</t>
    </r>
    <r>
      <rPr>
        <sz val="10"/>
        <color theme="1"/>
        <rFont val="Times New Roman"/>
        <family val="1"/>
        <charset val="204"/>
      </rPr>
      <t>Флаги ткань парус)</t>
    </r>
  </si>
  <si>
    <t>Оказание услуги по изготовлению печатной продукции (Панели ПВХ )</t>
  </si>
  <si>
    <t>Оказание услуги по изготовлению печатной продукции (Баннер)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</si>
  <si>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</si>
  <si>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ИЦИ № 2 вх. № 698 от 26.05.2026</t>
  </si>
  <si>
    <t>ИЦИ № 3вх. № 699 от 26.05.2026</t>
  </si>
  <si>
    <t>ИЦИ № 1 вх. № 697 от 26.05.2026</t>
  </si>
  <si>
    <t>Дата составления расчета: 27.05.2026</t>
  </si>
  <si>
    <t>Обоснование начальной (максимальной) цены контракта (Н(М)ЦК) на  оказание услуги по изготовлению печатной продукции для XXVII Международного театрального фестиваля «Молодежь.Театр.Фест» для нужд СПБ ГБУК «Театр юных зрителей им. А.А. Брянцева»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</si>
</sst>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6" xfId="0" applyNumberFormat="1" applyFont="1" applyFill="1" applyBorder="1" applyAlignment="1">
      <alignment horizontal="center" vertical="center" wrapText="1"/>
    </xf>
    <xf numFmtId="0" fontId="3" fillId="0" borderId="0" xfId="1" applyFont="1"/>
    <xf numFmtId="1" fontId="6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1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2" fontId="8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11" fillId="2" borderId="2" xfId="0" applyNumberFormat="1" applyFont="1" applyFill="1" applyBorder="1" applyAlignment="1">
      <alignment horizontal="center" vertical="top" wrapText="1"/>
    </xf>
    <xf numFmtId="1" fontId="11" fillId="0" borderId="2" xfId="0" applyNumberFormat="1" applyFont="1" applyBorder="1" applyAlignment="1">
      <alignment horizontal="center" vertical="top" wrapText="1"/>
    </xf>
    <xf numFmtId="49" fontId="8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top"/>
    </xf>
    <xf numFmtId="0" fontId="8" fillId="2" borderId="2" xfId="0" applyFont="1" applyFill="1" applyBorder="1" applyAlignment="1">
      <alignment horizontal="center" vertical="center" wrapText="1"/>
    </xf>
    <xf numFmtId="4" fontId="12" fillId="2" borderId="3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164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6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49" fontId="4" fillId="0" borderId="7" xfId="1" applyNumberFormat="1" applyFont="1" applyBorder="1" applyAlignment="1">
      <alignment horizontal="left" wrapText="1"/>
    </xf>
    <xf numFmtId="49" fontId="4" fillId="0" borderId="8" xfId="1" applyNumberFormat="1" applyFont="1" applyBorder="1" applyAlignment="1">
      <alignment horizontal="left" wrapText="1"/>
    </xf>
    <xf numFmtId="4" fontId="12" fillId="0" borderId="9" xfId="0" applyNumberFormat="1" applyFont="1" applyBorder="1" applyAlignment="1">
      <alignment horizontal="right" vertical="top" wrapText="1"/>
    </xf>
    <xf numFmtId="4" fontId="12" fillId="0" borderId="4" xfId="0" applyNumberFormat="1" applyFont="1" applyBorder="1" applyAlignment="1">
      <alignment horizontal="right" vertical="top" wrapText="1"/>
    </xf>
    <xf numFmtId="4" fontId="12" fillId="0" borderId="5" xfId="0" applyNumberFormat="1" applyFont="1" applyBorder="1" applyAlignment="1">
      <alignment horizontal="right" vertical="top" wrapText="1"/>
    </xf>
    <xf numFmtId="0" fontId="4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4" fontId="8" fillId="2" borderId="2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1</xdr:row>
      <xdr:rowOff>0</xdr:rowOff>
    </xdr:from>
    <xdr:to>
      <xdr:col>12</xdr:col>
      <xdr:colOff>485775</xdr:colOff>
      <xdr:row>1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771525</xdr:rowOff>
    </xdr:from>
    <xdr:to>
      <xdr:col>12</xdr:col>
      <xdr:colOff>685800</xdr:colOff>
      <xdr:row>5</xdr:row>
      <xdr:rowOff>1038225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525" y="16954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304800</xdr:colOff>
      <xdr:row>6</xdr:row>
      <xdr:rowOff>9525</xdr:rowOff>
    </xdr:from>
    <xdr:to>
      <xdr:col>10</xdr:col>
      <xdr:colOff>571500</xdr:colOff>
      <xdr:row>6</xdr:row>
      <xdr:rowOff>209550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58200" y="20669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F1048528"/>
  <sheetViews>
    <sheetView tabSelected="1" topLeftCell="A16" zoomScale="70" zoomScaleNormal="70" zoomScaleSheetLayoutView="100" workbookViewId="0">
      <selection activeCell="R24" sqref="R24"/>
    </sheetView>
  </sheetViews>
  <sheetFormatPr defaultColWidth="9.140625" defaultRowHeight="15" x14ac:dyDescent="0.25"/>
  <cols>
    <col min="1" max="1" width="5.28515625" style="4" customWidth="1"/>
    <col min="2" max="2" width="13.42578125" style="4" customWidth="1"/>
    <col min="3" max="3" width="21" style="2" customWidth="1"/>
    <col min="4" max="4" width="6.7109375" style="2" customWidth="1"/>
    <col min="5" max="5" width="7.140625" style="2" customWidth="1"/>
    <col min="6" max="6" width="12.5703125" style="2" customWidth="1"/>
    <col min="7" max="7" width="12.42578125" style="2" customWidth="1"/>
    <col min="8" max="8" width="14.28515625" style="2" customWidth="1"/>
    <col min="9" max="9" width="10.85546875" style="2" customWidth="1"/>
    <col min="10" max="10" width="9.85546875" style="2" customWidth="1"/>
    <col min="11" max="11" width="12.140625" style="2" customWidth="1"/>
    <col min="12" max="12" width="9.140625" style="2" customWidth="1"/>
    <col min="13" max="13" width="10.42578125" style="2" customWidth="1"/>
    <col min="14" max="14" width="11.28515625" style="2" customWidth="1"/>
    <col min="15" max="15" width="13.140625" style="2" customWidth="1"/>
    <col min="16" max="16" width="8.85546875"/>
    <col min="17" max="17" width="12.140625" bestFit="1" customWidth="1"/>
    <col min="18" max="18" width="13.28515625" bestFit="1" customWidth="1"/>
    <col min="19" max="19" width="9.85546875" bestFit="1" customWidth="1"/>
    <col min="20" max="21" width="8.85546875"/>
    <col min="22" max="22" width="13.28515625" bestFit="1" customWidth="1"/>
    <col min="23" max="32" width="8.85546875" customWidth="1"/>
    <col min="33" max="16384" width="9.140625" style="2"/>
  </cols>
  <sheetData>
    <row r="1" spans="1:32" x14ac:dyDescent="0.25">
      <c r="A1" s="9"/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47"/>
      <c r="N1" s="47"/>
      <c r="O1" s="47"/>
    </row>
    <row r="2" spans="1:32" ht="48" customHeight="1" x14ac:dyDescent="0.25">
      <c r="A2" s="48" t="s">
        <v>62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32" ht="79.5" customHeight="1" x14ac:dyDescent="0.25">
      <c r="A3" s="53" t="s">
        <v>57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32" ht="9" customHeight="1" x14ac:dyDescent="0.25">
      <c r="A4" s="12"/>
      <c r="B4" s="12"/>
      <c r="C4" s="12"/>
      <c r="D4" s="12"/>
      <c r="E4" s="12"/>
      <c r="F4" s="13"/>
      <c r="G4" s="13"/>
      <c r="H4" s="13"/>
      <c r="I4" s="13"/>
      <c r="J4" s="12"/>
      <c r="K4" s="13"/>
      <c r="L4" s="13"/>
      <c r="M4" s="13"/>
      <c r="N4" s="12"/>
      <c r="O4" s="12"/>
    </row>
    <row r="5" spans="1:32" s="3" customFormat="1" ht="102" customHeight="1" x14ac:dyDescent="0.25">
      <c r="A5" s="49" t="s">
        <v>0</v>
      </c>
      <c r="B5" s="49" t="s">
        <v>12</v>
      </c>
      <c r="C5" s="50" t="s">
        <v>1</v>
      </c>
      <c r="D5" s="25"/>
      <c r="E5" s="50" t="s">
        <v>5</v>
      </c>
      <c r="F5" s="50" t="s">
        <v>2</v>
      </c>
      <c r="G5" s="50"/>
      <c r="H5" s="50"/>
      <c r="I5" s="50"/>
      <c r="J5" s="50" t="s">
        <v>10</v>
      </c>
      <c r="K5" s="51" t="s">
        <v>3</v>
      </c>
      <c r="L5" s="51"/>
      <c r="M5" s="51"/>
      <c r="N5" s="52" t="s">
        <v>17</v>
      </c>
      <c r="O5" s="54" t="s">
        <v>16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 s="3" customFormat="1" ht="130.5" customHeight="1" x14ac:dyDescent="0.25">
      <c r="A6" s="49"/>
      <c r="B6" s="49"/>
      <c r="C6" s="50"/>
      <c r="D6" s="25" t="s">
        <v>4</v>
      </c>
      <c r="E6" s="50"/>
      <c r="F6" s="23" t="s">
        <v>60</v>
      </c>
      <c r="G6" s="23" t="s">
        <v>58</v>
      </c>
      <c r="H6" s="23" t="s">
        <v>59</v>
      </c>
      <c r="I6" s="50"/>
      <c r="J6" s="50"/>
      <c r="K6" s="26" t="s">
        <v>6</v>
      </c>
      <c r="L6" s="27" t="s">
        <v>7</v>
      </c>
      <c r="M6" s="28" t="s">
        <v>18</v>
      </c>
      <c r="N6" s="52"/>
      <c r="O6" s="54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 s="1" customFormat="1" ht="30.75" customHeight="1" thickBot="1" x14ac:dyDescent="0.3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23">
        <v>6</v>
      </c>
      <c r="G7" s="23">
        <v>7</v>
      </c>
      <c r="H7" s="23">
        <v>8</v>
      </c>
      <c r="I7" s="14" t="s">
        <v>13</v>
      </c>
      <c r="J7" s="15" t="s">
        <v>14</v>
      </c>
      <c r="K7" s="15" t="s">
        <v>8</v>
      </c>
      <c r="L7" s="15">
        <v>12</v>
      </c>
      <c r="M7" s="15">
        <v>13</v>
      </c>
      <c r="N7" s="15">
        <v>14</v>
      </c>
      <c r="O7" s="14" t="s">
        <v>15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 s="1" customFormat="1" ht="128.25" customHeight="1" thickBot="1" x14ac:dyDescent="0.3">
      <c r="A8" s="16" t="s">
        <v>20</v>
      </c>
      <c r="B8" s="17" t="s">
        <v>19</v>
      </c>
      <c r="C8" s="34" t="s">
        <v>40</v>
      </c>
      <c r="D8" s="23" t="s">
        <v>39</v>
      </c>
      <c r="E8" s="31">
        <v>1</v>
      </c>
      <c r="F8" s="36">
        <v>48300</v>
      </c>
      <c r="G8" s="37">
        <v>52000</v>
      </c>
      <c r="H8" s="11">
        <v>55000</v>
      </c>
      <c r="I8" s="18">
        <f>SUM(F8:H8)</f>
        <v>155300</v>
      </c>
      <c r="J8" s="19">
        <f>COUNT(F8:H8)</f>
        <v>3</v>
      </c>
      <c r="K8" s="20">
        <f>IF(ISERR(AVERAGE(F8:H8)),"",AVERAGE(F8:H8))</f>
        <v>51766.666666666664</v>
      </c>
      <c r="L8" s="20">
        <f>IF(ISERR(STDEV(F8:H8)),"",STDEV(F8:H8))</f>
        <v>3356.0889936551644</v>
      </c>
      <c r="M8" s="21">
        <f t="shared" ref="M8" si="0">IF(ISERR(L8/K8),"",L8/K8)</f>
        <v>6.4831081654639369E-2</v>
      </c>
      <c r="N8" s="36">
        <v>48300</v>
      </c>
      <c r="O8" s="18">
        <f>N8*E8</f>
        <v>48300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 s="1" customFormat="1" ht="128.25" customHeight="1" thickBot="1" x14ac:dyDescent="0.3">
      <c r="A9" s="16" t="s">
        <v>22</v>
      </c>
      <c r="B9" s="17" t="s">
        <v>19</v>
      </c>
      <c r="C9" s="35" t="s">
        <v>41</v>
      </c>
      <c r="D9" s="23" t="s">
        <v>39</v>
      </c>
      <c r="E9" s="32">
        <v>11</v>
      </c>
      <c r="F9" s="36">
        <v>3500</v>
      </c>
      <c r="G9" s="38">
        <v>4000</v>
      </c>
      <c r="H9" s="11">
        <v>4500</v>
      </c>
      <c r="I9" s="18">
        <f t="shared" ref="I9:I25" si="1">SUM(F9:H9)</f>
        <v>12000</v>
      </c>
      <c r="J9" s="19">
        <f t="shared" ref="J9:J25" si="2">COUNT(F9:H9)</f>
        <v>3</v>
      </c>
      <c r="K9" s="20">
        <f t="shared" ref="K9:K25" si="3">IF(ISERR(AVERAGE(F9:H9)),"",AVERAGE(F9:H9))</f>
        <v>4000</v>
      </c>
      <c r="L9" s="20">
        <f t="shared" ref="L9:L25" si="4">IF(ISERR(STDEV(F9:H9)),"",STDEV(F9:H9))</f>
        <v>500</v>
      </c>
      <c r="M9" s="21">
        <f t="shared" ref="M9:M25" si="5">IF(ISERR(L9/K9),"",L9/K9)</f>
        <v>0.125</v>
      </c>
      <c r="N9" s="36">
        <v>3500</v>
      </c>
      <c r="O9" s="18">
        <f t="shared" ref="O9:O25" si="6">N9*E9</f>
        <v>38500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 s="1" customFormat="1" ht="128.25" customHeight="1" thickBot="1" x14ac:dyDescent="0.3">
      <c r="A10" s="16" t="s">
        <v>23</v>
      </c>
      <c r="B10" s="17" t="s">
        <v>19</v>
      </c>
      <c r="C10" s="35" t="s">
        <v>42</v>
      </c>
      <c r="D10" s="23" t="s">
        <v>39</v>
      </c>
      <c r="E10" s="32">
        <v>175</v>
      </c>
      <c r="F10" s="36">
        <v>350</v>
      </c>
      <c r="G10" s="38">
        <v>380</v>
      </c>
      <c r="H10" s="11">
        <v>400</v>
      </c>
      <c r="I10" s="18">
        <f t="shared" si="1"/>
        <v>1130</v>
      </c>
      <c r="J10" s="19">
        <f t="shared" si="2"/>
        <v>3</v>
      </c>
      <c r="K10" s="20">
        <f t="shared" si="3"/>
        <v>376.66666666666669</v>
      </c>
      <c r="L10" s="20">
        <f t="shared" si="4"/>
        <v>25.16611478423583</v>
      </c>
      <c r="M10" s="21">
        <f t="shared" si="5"/>
        <v>6.6812694117440258E-2</v>
      </c>
      <c r="N10" s="36">
        <v>350</v>
      </c>
      <c r="O10" s="18">
        <f t="shared" si="6"/>
        <v>61250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 s="1" customFormat="1" ht="128.25" customHeight="1" thickBot="1" x14ac:dyDescent="0.3">
      <c r="A11" s="16" t="s">
        <v>24</v>
      </c>
      <c r="B11" s="17" t="s">
        <v>19</v>
      </c>
      <c r="C11" s="35" t="s">
        <v>43</v>
      </c>
      <c r="D11" s="23" t="s">
        <v>39</v>
      </c>
      <c r="E11" s="32">
        <v>650</v>
      </c>
      <c r="F11" s="36">
        <v>70</v>
      </c>
      <c r="G11" s="38">
        <v>90</v>
      </c>
      <c r="H11" s="11">
        <v>100</v>
      </c>
      <c r="I11" s="18">
        <f t="shared" si="1"/>
        <v>260</v>
      </c>
      <c r="J11" s="19">
        <f t="shared" si="2"/>
        <v>3</v>
      </c>
      <c r="K11" s="20">
        <f t="shared" si="3"/>
        <v>86.666666666666671</v>
      </c>
      <c r="L11" s="20">
        <f t="shared" si="4"/>
        <v>15.275252316519486</v>
      </c>
      <c r="M11" s="21">
        <f t="shared" si="5"/>
        <v>0.17625291134445559</v>
      </c>
      <c r="N11" s="36">
        <v>70</v>
      </c>
      <c r="O11" s="18">
        <f t="shared" si="6"/>
        <v>45500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 s="1" customFormat="1" ht="128.25" customHeight="1" thickBot="1" x14ac:dyDescent="0.3">
      <c r="A12" s="16" t="s">
        <v>25</v>
      </c>
      <c r="B12" s="17" t="s">
        <v>19</v>
      </c>
      <c r="C12" s="35" t="s">
        <v>44</v>
      </c>
      <c r="D12" s="23" t="s">
        <v>39</v>
      </c>
      <c r="E12" s="32">
        <v>3</v>
      </c>
      <c r="F12" s="36">
        <v>10000</v>
      </c>
      <c r="G12" s="38">
        <v>12000</v>
      </c>
      <c r="H12" s="11">
        <v>14000</v>
      </c>
      <c r="I12" s="18">
        <f t="shared" si="1"/>
        <v>36000</v>
      </c>
      <c r="J12" s="19">
        <f t="shared" si="2"/>
        <v>3</v>
      </c>
      <c r="K12" s="20">
        <f t="shared" si="3"/>
        <v>12000</v>
      </c>
      <c r="L12" s="20">
        <f t="shared" si="4"/>
        <v>2000</v>
      </c>
      <c r="M12" s="21">
        <f t="shared" si="5"/>
        <v>0.16666666666666666</v>
      </c>
      <c r="N12" s="36">
        <v>10000</v>
      </c>
      <c r="O12" s="18">
        <f t="shared" si="6"/>
        <v>30000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 s="1" customFormat="1" ht="128.25" customHeight="1" thickBot="1" x14ac:dyDescent="0.3">
      <c r="A13" s="16" t="s">
        <v>26</v>
      </c>
      <c r="B13" s="17" t="s">
        <v>19</v>
      </c>
      <c r="C13" s="35" t="s">
        <v>45</v>
      </c>
      <c r="D13" s="23" t="s">
        <v>39</v>
      </c>
      <c r="E13" s="32">
        <v>20</v>
      </c>
      <c r="F13" s="36">
        <v>1500</v>
      </c>
      <c r="G13" s="38">
        <v>1800</v>
      </c>
      <c r="H13" s="11">
        <v>2000</v>
      </c>
      <c r="I13" s="18">
        <f t="shared" si="1"/>
        <v>5300</v>
      </c>
      <c r="J13" s="19">
        <f t="shared" si="2"/>
        <v>3</v>
      </c>
      <c r="K13" s="20">
        <f t="shared" si="3"/>
        <v>1766.6666666666667</v>
      </c>
      <c r="L13" s="20">
        <f t="shared" si="4"/>
        <v>251.66114784235771</v>
      </c>
      <c r="M13" s="21">
        <f t="shared" si="5"/>
        <v>0.14244970632586285</v>
      </c>
      <c r="N13" s="36">
        <v>1500</v>
      </c>
      <c r="O13" s="18">
        <f t="shared" si="6"/>
        <v>30000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 s="1" customFormat="1" ht="128.25" customHeight="1" thickBot="1" x14ac:dyDescent="0.3">
      <c r="A14" s="16" t="s">
        <v>27</v>
      </c>
      <c r="B14" s="17" t="s">
        <v>19</v>
      </c>
      <c r="C14" s="34" t="s">
        <v>46</v>
      </c>
      <c r="D14" s="23" t="s">
        <v>39</v>
      </c>
      <c r="E14" s="32">
        <v>1500</v>
      </c>
      <c r="F14" s="36">
        <v>9.6</v>
      </c>
      <c r="G14" s="38">
        <v>12</v>
      </c>
      <c r="H14" s="11">
        <v>15</v>
      </c>
      <c r="I14" s="18">
        <f t="shared" si="1"/>
        <v>36.6</v>
      </c>
      <c r="J14" s="19">
        <f t="shared" si="2"/>
        <v>3</v>
      </c>
      <c r="K14" s="20">
        <f t="shared" si="3"/>
        <v>12.200000000000001</v>
      </c>
      <c r="L14" s="20">
        <f t="shared" si="4"/>
        <v>2.7055498516937302</v>
      </c>
      <c r="M14" s="21">
        <f t="shared" si="5"/>
        <v>0.2217663812863713</v>
      </c>
      <c r="N14" s="36">
        <v>9.6</v>
      </c>
      <c r="O14" s="18">
        <f t="shared" si="6"/>
        <v>14400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 s="1" customFormat="1" ht="128.25" customHeight="1" thickBot="1" x14ac:dyDescent="0.3">
      <c r="A15" s="16" t="s">
        <v>28</v>
      </c>
      <c r="B15" s="17" t="s">
        <v>19</v>
      </c>
      <c r="C15" s="35" t="s">
        <v>47</v>
      </c>
      <c r="D15" s="23" t="s">
        <v>39</v>
      </c>
      <c r="E15" s="32">
        <v>500</v>
      </c>
      <c r="F15" s="36">
        <v>30</v>
      </c>
      <c r="G15" s="38">
        <v>35</v>
      </c>
      <c r="H15" s="11">
        <v>45</v>
      </c>
      <c r="I15" s="18">
        <f t="shared" si="1"/>
        <v>110</v>
      </c>
      <c r="J15" s="19">
        <f t="shared" si="2"/>
        <v>3</v>
      </c>
      <c r="K15" s="20">
        <f t="shared" si="3"/>
        <v>36.666666666666664</v>
      </c>
      <c r="L15" s="20">
        <f t="shared" si="4"/>
        <v>7.637626158259728</v>
      </c>
      <c r="M15" s="21">
        <f t="shared" si="5"/>
        <v>0.20829889522526532</v>
      </c>
      <c r="N15" s="36">
        <v>30</v>
      </c>
      <c r="O15" s="18">
        <f t="shared" si="6"/>
        <v>15000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 s="1" customFormat="1" ht="128.25" customHeight="1" thickBot="1" x14ac:dyDescent="0.3">
      <c r="A16" s="16" t="s">
        <v>29</v>
      </c>
      <c r="B16" s="17" t="s">
        <v>19</v>
      </c>
      <c r="C16" s="35" t="s">
        <v>48</v>
      </c>
      <c r="D16" s="23" t="s">
        <v>39</v>
      </c>
      <c r="E16" s="32">
        <v>250</v>
      </c>
      <c r="F16" s="36">
        <v>60</v>
      </c>
      <c r="G16" s="38">
        <v>69</v>
      </c>
      <c r="H16" s="11">
        <v>80</v>
      </c>
      <c r="I16" s="18">
        <f t="shared" si="1"/>
        <v>209</v>
      </c>
      <c r="J16" s="19">
        <f t="shared" si="2"/>
        <v>3</v>
      </c>
      <c r="K16" s="20">
        <f t="shared" si="3"/>
        <v>69.666666666666671</v>
      </c>
      <c r="L16" s="20">
        <f t="shared" si="4"/>
        <v>10.016652800877798</v>
      </c>
      <c r="M16" s="21">
        <f t="shared" si="5"/>
        <v>0.14377970527575787</v>
      </c>
      <c r="N16" s="36">
        <v>60</v>
      </c>
      <c r="O16" s="18">
        <f t="shared" si="6"/>
        <v>15000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s="1" customFormat="1" ht="128.25" customHeight="1" thickBot="1" x14ac:dyDescent="0.3">
      <c r="A17" s="16" t="s">
        <v>30</v>
      </c>
      <c r="B17" s="17" t="s">
        <v>19</v>
      </c>
      <c r="C17" s="35" t="s">
        <v>49</v>
      </c>
      <c r="D17" s="23" t="s">
        <v>39</v>
      </c>
      <c r="E17" s="32">
        <v>15</v>
      </c>
      <c r="F17" s="36">
        <v>8784</v>
      </c>
      <c r="G17" s="38">
        <v>10980</v>
      </c>
      <c r="H17" s="11">
        <v>12000</v>
      </c>
      <c r="I17" s="18">
        <f t="shared" si="1"/>
        <v>31764</v>
      </c>
      <c r="J17" s="19">
        <f t="shared" si="2"/>
        <v>3</v>
      </c>
      <c r="K17" s="20">
        <f t="shared" si="3"/>
        <v>10588</v>
      </c>
      <c r="L17" s="20">
        <f t="shared" si="4"/>
        <v>1643.4451618475136</v>
      </c>
      <c r="M17" s="21">
        <f t="shared" si="5"/>
        <v>0.15521771456814448</v>
      </c>
      <c r="N17" s="36">
        <v>8784</v>
      </c>
      <c r="O17" s="18">
        <f t="shared" si="6"/>
        <v>131760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s="1" customFormat="1" ht="128.25" customHeight="1" thickBot="1" x14ac:dyDescent="0.3">
      <c r="A18" s="16" t="s">
        <v>31</v>
      </c>
      <c r="B18" s="17" t="s">
        <v>19</v>
      </c>
      <c r="C18" s="35" t="s">
        <v>50</v>
      </c>
      <c r="D18" s="23" t="s">
        <v>39</v>
      </c>
      <c r="E18" s="32">
        <v>100</v>
      </c>
      <c r="F18" s="36">
        <v>100</v>
      </c>
      <c r="G18" s="38">
        <v>120</v>
      </c>
      <c r="H18" s="11">
        <v>150</v>
      </c>
      <c r="I18" s="18">
        <f t="shared" si="1"/>
        <v>370</v>
      </c>
      <c r="J18" s="19">
        <f t="shared" si="2"/>
        <v>3</v>
      </c>
      <c r="K18" s="20">
        <f t="shared" si="3"/>
        <v>123.33333333333333</v>
      </c>
      <c r="L18" s="20">
        <f t="shared" si="4"/>
        <v>25.166114784235809</v>
      </c>
      <c r="M18" s="21">
        <f t="shared" si="5"/>
        <v>0.2040495793316417</v>
      </c>
      <c r="N18" s="36">
        <v>100</v>
      </c>
      <c r="O18" s="18">
        <f t="shared" si="6"/>
        <v>10000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s="1" customFormat="1" ht="128.25" customHeight="1" thickBot="1" x14ac:dyDescent="0.3">
      <c r="A19" s="16" t="s">
        <v>32</v>
      </c>
      <c r="B19" s="17" t="s">
        <v>19</v>
      </c>
      <c r="C19" s="35" t="s">
        <v>51</v>
      </c>
      <c r="D19" s="23" t="s">
        <v>39</v>
      </c>
      <c r="E19" s="32">
        <v>1</v>
      </c>
      <c r="F19" s="36">
        <v>17000</v>
      </c>
      <c r="G19" s="38">
        <v>22000</v>
      </c>
      <c r="H19" s="11">
        <v>23000</v>
      </c>
      <c r="I19" s="18">
        <f t="shared" si="1"/>
        <v>62000</v>
      </c>
      <c r="J19" s="19">
        <f t="shared" si="2"/>
        <v>3</v>
      </c>
      <c r="K19" s="20">
        <f t="shared" si="3"/>
        <v>20666.666666666668</v>
      </c>
      <c r="L19" s="20">
        <f t="shared" si="4"/>
        <v>3214.5502536643244</v>
      </c>
      <c r="M19" s="21">
        <f t="shared" si="5"/>
        <v>0.15554275420956407</v>
      </c>
      <c r="N19" s="36">
        <v>17000</v>
      </c>
      <c r="O19" s="18">
        <f t="shared" si="6"/>
        <v>17000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s="1" customFormat="1" ht="128.25" customHeight="1" thickBot="1" x14ac:dyDescent="0.3">
      <c r="A20" s="16" t="s">
        <v>33</v>
      </c>
      <c r="B20" s="17" t="s">
        <v>19</v>
      </c>
      <c r="C20" s="35" t="s">
        <v>52</v>
      </c>
      <c r="D20" s="23" t="s">
        <v>39</v>
      </c>
      <c r="E20" s="32">
        <v>2</v>
      </c>
      <c r="F20" s="36">
        <v>3750</v>
      </c>
      <c r="G20" s="38">
        <v>4000</v>
      </c>
      <c r="H20" s="11">
        <v>4500</v>
      </c>
      <c r="I20" s="18">
        <f t="shared" si="1"/>
        <v>12250</v>
      </c>
      <c r="J20" s="19">
        <f t="shared" si="2"/>
        <v>3</v>
      </c>
      <c r="K20" s="20">
        <f t="shared" si="3"/>
        <v>4083.3333333333335</v>
      </c>
      <c r="L20" s="20">
        <f t="shared" si="4"/>
        <v>381.88130791298664</v>
      </c>
      <c r="M20" s="21">
        <f t="shared" si="5"/>
        <v>9.3521952958282445E-2</v>
      </c>
      <c r="N20" s="36">
        <v>3750</v>
      </c>
      <c r="O20" s="18">
        <f t="shared" si="6"/>
        <v>7500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s="1" customFormat="1" ht="128.25" customHeight="1" thickBot="1" x14ac:dyDescent="0.3">
      <c r="A21" s="16" t="s">
        <v>34</v>
      </c>
      <c r="B21" s="17" t="s">
        <v>19</v>
      </c>
      <c r="C21" s="34" t="s">
        <v>53</v>
      </c>
      <c r="D21" s="23" t="s">
        <v>39</v>
      </c>
      <c r="E21" s="31">
        <v>8</v>
      </c>
      <c r="F21" s="36">
        <v>4500</v>
      </c>
      <c r="G21" s="38">
        <v>5100</v>
      </c>
      <c r="H21" s="11">
        <v>6000</v>
      </c>
      <c r="I21" s="18">
        <f t="shared" si="1"/>
        <v>15600</v>
      </c>
      <c r="J21" s="19">
        <f t="shared" si="2"/>
        <v>3</v>
      </c>
      <c r="K21" s="20">
        <f t="shared" si="3"/>
        <v>5200</v>
      </c>
      <c r="L21" s="20">
        <f t="shared" si="4"/>
        <v>754.983443527075</v>
      </c>
      <c r="M21" s="21">
        <f t="shared" si="5"/>
        <v>0.14518912375520673</v>
      </c>
      <c r="N21" s="36">
        <v>4500</v>
      </c>
      <c r="O21" s="18">
        <f t="shared" si="6"/>
        <v>36000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s="1" customFormat="1" ht="128.25" customHeight="1" thickBot="1" x14ac:dyDescent="0.3">
      <c r="A22" s="16" t="s">
        <v>35</v>
      </c>
      <c r="B22" s="17" t="s">
        <v>19</v>
      </c>
      <c r="C22" s="35" t="s">
        <v>50</v>
      </c>
      <c r="D22" s="23" t="s">
        <v>39</v>
      </c>
      <c r="E22" s="32">
        <v>2000</v>
      </c>
      <c r="F22" s="36">
        <v>12.39</v>
      </c>
      <c r="G22" s="38">
        <v>15</v>
      </c>
      <c r="H22" s="11">
        <v>20</v>
      </c>
      <c r="I22" s="18">
        <f t="shared" si="1"/>
        <v>47.39</v>
      </c>
      <c r="J22" s="19">
        <f t="shared" si="2"/>
        <v>3</v>
      </c>
      <c r="K22" s="20">
        <f t="shared" si="3"/>
        <v>15.796666666666667</v>
      </c>
      <c r="L22" s="20">
        <f t="shared" si="4"/>
        <v>3.8670445217676654</v>
      </c>
      <c r="M22" s="21">
        <f t="shared" si="5"/>
        <v>0.24480129912013074</v>
      </c>
      <c r="N22" s="36">
        <v>12.39</v>
      </c>
      <c r="O22" s="18">
        <f t="shared" si="6"/>
        <v>24780</v>
      </c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s="1" customFormat="1" ht="128.25" customHeight="1" thickBot="1" x14ac:dyDescent="0.3">
      <c r="A23" s="16" t="s">
        <v>36</v>
      </c>
      <c r="B23" s="17" t="s">
        <v>19</v>
      </c>
      <c r="C23" s="35" t="s">
        <v>54</v>
      </c>
      <c r="D23" s="23" t="s">
        <v>39</v>
      </c>
      <c r="E23" s="32">
        <v>8</v>
      </c>
      <c r="F23" s="36">
        <v>3800</v>
      </c>
      <c r="G23" s="38">
        <v>3800</v>
      </c>
      <c r="H23" s="11">
        <v>4000</v>
      </c>
      <c r="I23" s="18">
        <f t="shared" si="1"/>
        <v>11600</v>
      </c>
      <c r="J23" s="19">
        <f t="shared" si="2"/>
        <v>3</v>
      </c>
      <c r="K23" s="20">
        <f t="shared" si="3"/>
        <v>3866.6666666666665</v>
      </c>
      <c r="L23" s="20">
        <f t="shared" si="4"/>
        <v>115.47005383792515</v>
      </c>
      <c r="M23" s="21">
        <f t="shared" si="5"/>
        <v>2.986294495808409E-2</v>
      </c>
      <c r="N23" s="36">
        <v>3800</v>
      </c>
      <c r="O23" s="18">
        <f t="shared" si="6"/>
        <v>30400</v>
      </c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s="1" customFormat="1" ht="128.25" customHeight="1" thickBot="1" x14ac:dyDescent="0.3">
      <c r="A24" s="16" t="s">
        <v>37</v>
      </c>
      <c r="B24" s="17" t="s">
        <v>19</v>
      </c>
      <c r="C24" s="29" t="s">
        <v>55</v>
      </c>
      <c r="D24" s="23" t="s">
        <v>39</v>
      </c>
      <c r="E24" s="32">
        <v>6</v>
      </c>
      <c r="F24" s="36">
        <v>3800</v>
      </c>
      <c r="G24" s="38">
        <v>4500</v>
      </c>
      <c r="H24" s="11">
        <v>5000</v>
      </c>
      <c r="I24" s="18">
        <f t="shared" si="1"/>
        <v>13300</v>
      </c>
      <c r="J24" s="19">
        <f t="shared" si="2"/>
        <v>3</v>
      </c>
      <c r="K24" s="20">
        <f t="shared" si="3"/>
        <v>4433.333333333333</v>
      </c>
      <c r="L24" s="20">
        <f t="shared" si="4"/>
        <v>602.77137733416976</v>
      </c>
      <c r="M24" s="21">
        <f t="shared" si="5"/>
        <v>0.13596346857161726</v>
      </c>
      <c r="N24" s="36">
        <v>3800</v>
      </c>
      <c r="O24" s="18">
        <f t="shared" si="6"/>
        <v>22800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s="1" customFormat="1" ht="128.25" customHeight="1" thickBot="1" x14ac:dyDescent="0.3">
      <c r="A25" s="16" t="s">
        <v>38</v>
      </c>
      <c r="B25" s="17" t="s">
        <v>19</v>
      </c>
      <c r="C25" s="29" t="s">
        <v>56</v>
      </c>
      <c r="D25" s="23" t="s">
        <v>39</v>
      </c>
      <c r="E25" s="33">
        <v>3</v>
      </c>
      <c r="F25" s="36">
        <v>5000</v>
      </c>
      <c r="G25" s="38">
        <v>5200</v>
      </c>
      <c r="H25" s="11">
        <v>5500</v>
      </c>
      <c r="I25" s="18">
        <f t="shared" si="1"/>
        <v>15700</v>
      </c>
      <c r="J25" s="19">
        <f t="shared" si="2"/>
        <v>3</v>
      </c>
      <c r="K25" s="20">
        <f t="shared" si="3"/>
        <v>5233.333333333333</v>
      </c>
      <c r="L25" s="20">
        <f t="shared" si="4"/>
        <v>251.6611478423583</v>
      </c>
      <c r="M25" s="21">
        <f t="shared" si="5"/>
        <v>4.8088117422106683E-2</v>
      </c>
      <c r="N25" s="36">
        <v>5000</v>
      </c>
      <c r="O25" s="18">
        <f t="shared" si="6"/>
        <v>15000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s="1" customFormat="1" ht="22.5" customHeight="1" x14ac:dyDescent="0.25">
      <c r="A26" s="43" t="s">
        <v>9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5"/>
      <c r="O26" s="24">
        <f>SUM(O8:O25)</f>
        <v>593190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s="6" customFormat="1" ht="38.25" customHeight="1" x14ac:dyDescent="0.35">
      <c r="A27" s="41" t="s">
        <v>11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</row>
    <row r="28" spans="1:32" s="1" customFormat="1" ht="16.5" customHeight="1" x14ac:dyDescent="0.25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ht="23.25" customHeight="1" x14ac:dyDescent="0.25">
      <c r="A29" s="40" t="s">
        <v>21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</row>
    <row r="30" spans="1:32" ht="15.75" customHeight="1" x14ac:dyDescent="0.25">
      <c r="A30" s="46" t="s">
        <v>61</v>
      </c>
      <c r="B30" s="46"/>
      <c r="C30" s="46"/>
      <c r="D30" s="30"/>
      <c r="E30" s="30"/>
      <c r="F30" s="30"/>
      <c r="G30" s="30"/>
      <c r="H30" s="30"/>
      <c r="I30" s="22"/>
      <c r="J30" s="22"/>
      <c r="K30" s="22"/>
      <c r="L30" s="22"/>
      <c r="M30" s="22"/>
      <c r="N30" s="22"/>
      <c r="O30" s="22"/>
    </row>
    <row r="31" spans="1:32" ht="15.75" x14ac:dyDescent="0.25">
      <c r="A31" s="7"/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1:32" ht="15.75" x14ac:dyDescent="0.25">
      <c r="A32" s="7"/>
      <c r="B32" s="7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pans="1:32" ht="15.7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1:32" ht="15.75" x14ac:dyDescent="0.25">
      <c r="A34" s="7"/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pans="1:32" ht="15.75" x14ac:dyDescent="0.25">
      <c r="A35" s="7"/>
      <c r="B35" s="7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15.7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5.7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5.7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ht="15.75" x14ac:dyDescent="0.25">
      <c r="A39" s="7"/>
      <c r="B39" s="7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ht="15.75" x14ac:dyDescent="0.25">
      <c r="A40" s="7"/>
      <c r="B40" s="7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ht="15.75" x14ac:dyDescent="0.25">
      <c r="A41" s="7"/>
      <c r="B41" s="7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ht="15.7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ht="15.75" x14ac:dyDescent="0.25">
      <c r="A43" s="7"/>
      <c r="B43" s="7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ht="15.75" x14ac:dyDescent="0.25">
      <c r="A44" s="7"/>
      <c r="B44" s="7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ht="15.75" x14ac:dyDescent="0.25">
      <c r="A45" s="7"/>
      <c r="B45" s="7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ht="15.75" x14ac:dyDescent="0.25">
      <c r="A46" s="7"/>
      <c r="B46" s="7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ht="15.75" x14ac:dyDescent="0.25">
      <c r="A47" s="7"/>
      <c r="B47" s="7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ht="15.75" x14ac:dyDescent="0.25">
      <c r="A48" s="7"/>
      <c r="B48" s="7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ht="15.75" x14ac:dyDescent="0.25">
      <c r="A49" s="7"/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ht="15.75" x14ac:dyDescent="0.25">
      <c r="A50" s="7"/>
      <c r="B50" s="7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ht="15.75" x14ac:dyDescent="0.25">
      <c r="A51" s="7"/>
      <c r="B51" s="7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ht="15.75" x14ac:dyDescent="0.25">
      <c r="A52" s="7"/>
      <c r="B52" s="7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ht="15.75" x14ac:dyDescent="0.25">
      <c r="A53" s="7"/>
      <c r="B53" s="7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ht="15.75" x14ac:dyDescent="0.25">
      <c r="A54" s="7"/>
      <c r="B54" s="7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ht="15.75" x14ac:dyDescent="0.25">
      <c r="A55" s="7"/>
      <c r="B55" s="7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ht="15.75" x14ac:dyDescent="0.25">
      <c r="A56" s="7"/>
      <c r="B56" s="7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ht="15.75" x14ac:dyDescent="0.25">
      <c r="A57" s="7"/>
      <c r="B57" s="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ht="15.75" x14ac:dyDescent="0.25">
      <c r="A58" s="7"/>
      <c r="B58" s="7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ht="15.75" x14ac:dyDescent="0.25">
      <c r="A59" s="7"/>
      <c r="B59" s="7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ht="15.75" x14ac:dyDescent="0.25">
      <c r="A60" s="7"/>
      <c r="B60" s="7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ht="15.75" x14ac:dyDescent="0.25">
      <c r="A61" s="7"/>
      <c r="B61" s="7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ht="15.75" x14ac:dyDescent="0.25">
      <c r="A62" s="7"/>
      <c r="B62" s="7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ht="15.75" x14ac:dyDescent="0.25">
      <c r="A63" s="7"/>
      <c r="B63" s="7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ht="15.75" x14ac:dyDescent="0.25">
      <c r="A64" s="7"/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ht="15.75" x14ac:dyDescent="0.25">
      <c r="A65" s="7"/>
      <c r="B65" s="7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ht="15.75" x14ac:dyDescent="0.25">
      <c r="A66" s="7"/>
      <c r="B66" s="7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ht="15.75" x14ac:dyDescent="0.25">
      <c r="A67" s="7"/>
      <c r="B67" s="7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ht="15.75" x14ac:dyDescent="0.25">
      <c r="A68" s="7"/>
      <c r="B68" s="7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ht="15.75" x14ac:dyDescent="0.25">
      <c r="A69" s="7"/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ht="15.75" x14ac:dyDescent="0.25">
      <c r="A70" s="7"/>
      <c r="B70" s="7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ht="15.75" x14ac:dyDescent="0.25">
      <c r="A71" s="7"/>
      <c r="B71" s="7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ht="15.75" x14ac:dyDescent="0.25">
      <c r="A72" s="7"/>
      <c r="B72" s="7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ht="15.75" x14ac:dyDescent="0.25">
      <c r="A73" s="7"/>
      <c r="B73" s="7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ht="15.75" x14ac:dyDescent="0.25">
      <c r="A74" s="7"/>
      <c r="B74" s="7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ht="15.75" x14ac:dyDescent="0.25">
      <c r="A75" s="7"/>
      <c r="B75" s="7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ht="15.75" x14ac:dyDescent="0.25">
      <c r="A76" s="7"/>
      <c r="B76" s="7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ht="15.75" x14ac:dyDescent="0.25">
      <c r="A77" s="7"/>
      <c r="B77" s="7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ht="15.75" x14ac:dyDescent="0.25">
      <c r="A78" s="7"/>
      <c r="B78" s="7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:32" ht="15.75" x14ac:dyDescent="0.25">
      <c r="A79" s="7"/>
      <c r="B79" s="7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:32" ht="15.75" x14ac:dyDescent="0.25">
      <c r="A80" s="7"/>
      <c r="B80" s="7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:32" ht="15.75" x14ac:dyDescent="0.25">
      <c r="A81" s="7"/>
      <c r="B81" s="7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:32" ht="15.75" x14ac:dyDescent="0.25">
      <c r="A82" s="7"/>
      <c r="B82" s="7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:32" ht="15.75" x14ac:dyDescent="0.25">
      <c r="A83" s="7"/>
      <c r="B83" s="7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:32" ht="15.75" x14ac:dyDescent="0.25">
      <c r="A84" s="7"/>
      <c r="B84" s="7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:32" ht="15.75" x14ac:dyDescent="0.25">
      <c r="A85" s="7"/>
      <c r="B85" s="7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:32" ht="15.75" x14ac:dyDescent="0.25">
      <c r="A86" s="7"/>
      <c r="B86" s="7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:32" ht="15.75" x14ac:dyDescent="0.25">
      <c r="A87" s="7"/>
      <c r="B87" s="7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:32" ht="15.75" x14ac:dyDescent="0.25">
      <c r="A88" s="7"/>
      <c r="B88" s="7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:32" ht="15.75" x14ac:dyDescent="0.25">
      <c r="A89" s="7"/>
      <c r="B89" s="7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:32" ht="15.75" x14ac:dyDescent="0.25">
      <c r="A90" s="7"/>
      <c r="B90" s="7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:32" ht="15.75" x14ac:dyDescent="0.25">
      <c r="A91" s="7"/>
      <c r="B91" s="7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:32" ht="15.75" x14ac:dyDescent="0.25">
      <c r="A92" s="7"/>
      <c r="B92" s="7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:32" ht="15.75" x14ac:dyDescent="0.25">
      <c r="A93" s="7"/>
      <c r="B93" s="7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:32" ht="15.75" x14ac:dyDescent="0.25">
      <c r="A94" s="7"/>
      <c r="B94" s="7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:32" ht="15.75" x14ac:dyDescent="0.25">
      <c r="A95" s="7"/>
      <c r="B95" s="7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:32" ht="15.75" x14ac:dyDescent="0.25">
      <c r="A96" s="7"/>
      <c r="B96" s="7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:32" ht="15.75" x14ac:dyDescent="0.25">
      <c r="A97" s="7"/>
      <c r="B97" s="7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1:32" ht="15.75" x14ac:dyDescent="0.25">
      <c r="A98" s="7"/>
      <c r="B98" s="7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99" spans="1:32" ht="15.75" x14ac:dyDescent="0.25">
      <c r="A99" s="7"/>
      <c r="B99" s="7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</row>
    <row r="100" spans="1:32" ht="15.75" x14ac:dyDescent="0.25">
      <c r="A100" s="7"/>
      <c r="B100" s="7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</row>
    <row r="101" spans="1:32" ht="15.75" x14ac:dyDescent="0.25">
      <c r="A101" s="7"/>
      <c r="B101" s="7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</row>
    <row r="102" spans="1:32" ht="15.75" x14ac:dyDescent="0.25">
      <c r="A102" s="7"/>
      <c r="B102" s="7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</row>
    <row r="103" spans="1:32" ht="15.75" x14ac:dyDescent="0.25">
      <c r="A103" s="7"/>
      <c r="B103" s="7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</row>
    <row r="104" spans="1:32" ht="15.75" x14ac:dyDescent="0.25">
      <c r="A104" s="7"/>
      <c r="B104" s="7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</row>
    <row r="105" spans="1:32" ht="15.75" x14ac:dyDescent="0.25">
      <c r="A105" s="7"/>
      <c r="B105" s="7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</row>
    <row r="106" spans="1:32" ht="15.75" x14ac:dyDescent="0.25">
      <c r="A106" s="7"/>
      <c r="B106" s="7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</row>
    <row r="107" spans="1:32" ht="15.75" x14ac:dyDescent="0.25">
      <c r="A107" s="7"/>
      <c r="B107" s="7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</row>
    <row r="108" spans="1:32" ht="15.75" x14ac:dyDescent="0.25">
      <c r="A108" s="7"/>
      <c r="B108" s="7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</row>
    <row r="109" spans="1:32" ht="15.75" x14ac:dyDescent="0.25">
      <c r="A109" s="7"/>
      <c r="B109" s="7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</row>
    <row r="110" spans="1:32" ht="15.75" x14ac:dyDescent="0.25">
      <c r="A110" s="7"/>
      <c r="B110" s="7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</row>
    <row r="111" spans="1:32" ht="15.75" x14ac:dyDescent="0.25">
      <c r="A111" s="7"/>
      <c r="B111" s="7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</row>
    <row r="112" spans="1:32" ht="15.75" x14ac:dyDescent="0.25">
      <c r="A112" s="7"/>
      <c r="B112" s="7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</row>
    <row r="113" spans="1:32" ht="15.75" x14ac:dyDescent="0.25">
      <c r="A113" s="7"/>
      <c r="B113" s="7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</row>
    <row r="114" spans="1:32" ht="15.75" x14ac:dyDescent="0.25">
      <c r="A114" s="7"/>
      <c r="B114" s="7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</row>
    <row r="115" spans="1:32" ht="15.75" x14ac:dyDescent="0.25">
      <c r="A115" s="7"/>
      <c r="B115" s="7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</row>
    <row r="1048528" spans="1:32" x14ac:dyDescent="0.25">
      <c r="A1048528" s="2"/>
      <c r="B1048528" s="2"/>
      <c r="D1048528" s="5"/>
      <c r="P1048528" s="2"/>
      <c r="Q1048528" s="2"/>
      <c r="R1048528" s="2"/>
      <c r="S1048528" s="2"/>
      <c r="T1048528" s="2"/>
      <c r="U1048528" s="2"/>
      <c r="V1048528" s="2"/>
      <c r="W1048528" s="2"/>
      <c r="X1048528" s="2"/>
      <c r="Y1048528" s="2"/>
      <c r="Z1048528" s="2"/>
      <c r="AA1048528" s="2"/>
      <c r="AB1048528" s="2"/>
      <c r="AC1048528" s="2"/>
      <c r="AD1048528" s="2"/>
      <c r="AE1048528" s="2"/>
      <c r="AF1048528" s="2"/>
    </row>
  </sheetData>
  <mergeCells count="18">
    <mergeCell ref="M1:O1"/>
    <mergeCell ref="A2:O2"/>
    <mergeCell ref="A5:A6"/>
    <mergeCell ref="C5:C6"/>
    <mergeCell ref="F5:H5"/>
    <mergeCell ref="I5:I6"/>
    <mergeCell ref="J5:J6"/>
    <mergeCell ref="K5:M5"/>
    <mergeCell ref="N5:N6"/>
    <mergeCell ref="B5:B6"/>
    <mergeCell ref="E5:E6"/>
    <mergeCell ref="A3:O3"/>
    <mergeCell ref="O5:O6"/>
    <mergeCell ref="A28:O28"/>
    <mergeCell ref="A29:O29"/>
    <mergeCell ref="A27:O27"/>
    <mergeCell ref="A26:N26"/>
    <mergeCell ref="A30:C30"/>
  </mergeCells>
  <phoneticPr fontId="14" type="noConversion"/>
  <conditionalFormatting sqref="M8:M25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2025-10-24T12:57:15Z</cp:lastPrinted>
  <dcterms:created xsi:type="dcterms:W3CDTF">2022-04-11T10:29:27Z</dcterms:created>
  <dcterms:modified xsi:type="dcterms:W3CDTF">2026-05-28T13:33:55Z</dcterms:modified>
</cp:coreProperties>
</file>