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245.10\Administration\!!!Школьные документы\2023\Договора\Договора 2026\картриджи\"/>
    </mc:Choice>
  </mc:AlternateContent>
  <bookViews>
    <workbookView xWindow="0" yWindow="0" windowWidth="28800" windowHeight="1144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N12" i="1" l="1"/>
  <c r="P17" i="1" l="1"/>
  <c r="L15" i="1" l="1"/>
  <c r="K15" i="1"/>
  <c r="N15" i="1" s="1"/>
  <c r="H15" i="1"/>
  <c r="L14" i="1"/>
  <c r="K14" i="1"/>
  <c r="N14" i="1" s="1"/>
  <c r="H14" i="1"/>
  <c r="M14" i="1" l="1"/>
  <c r="M15" i="1"/>
  <c r="K16" i="1"/>
  <c r="N16" i="1" s="1"/>
  <c r="H10" i="1" l="1"/>
  <c r="K10" i="1"/>
  <c r="N10" i="1" s="1"/>
  <c r="L10" i="1"/>
  <c r="M10" i="1" s="1"/>
  <c r="H11" i="1"/>
  <c r="K11" i="1"/>
  <c r="N11" i="1" s="1"/>
  <c r="L11" i="1"/>
  <c r="H12" i="1"/>
  <c r="K12" i="1"/>
  <c r="L12" i="1"/>
  <c r="H13" i="1"/>
  <c r="K13" i="1"/>
  <c r="N13" i="1" s="1"/>
  <c r="L13" i="1"/>
  <c r="H16" i="1"/>
  <c r="L16" i="1"/>
  <c r="M16" i="1" s="1"/>
  <c r="M13" i="1" l="1"/>
  <c r="M12" i="1"/>
  <c r="M11" i="1"/>
  <c r="N17" i="1" l="1"/>
</calcChain>
</file>

<file path=xl/sharedStrings.xml><?xml version="1.0" encoding="utf-8"?>
<sst xmlns="http://schemas.openxmlformats.org/spreadsheetml/2006/main" count="41" uniqueCount="41">
  <si>
    <t>Приложение 1</t>
  </si>
  <si>
    <t>Определение и обоснование НМЦК методом сопоставимых рыночных цен (анализ рынка)</t>
  </si>
  <si>
    <r>
      <t>Заказчиком было направлены запросы о предоставлении ценовой информации</t>
    </r>
    <r>
      <rPr>
        <sz val="12"/>
        <color indexed="64"/>
        <rFont val="Times New Roman"/>
        <family val="1"/>
        <charset val="204"/>
      </rPr>
      <t xml:space="preserve"> 5-ти исполнителям</t>
    </r>
    <r>
      <rPr>
        <sz val="12"/>
        <color indexed="64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</si>
  <si>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</si>
  <si>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</si>
  <si>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</si>
  <si>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</si>
  <si>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64"/>
        <rFont val="Times New Roman"/>
        <family val="1"/>
        <charset val="204"/>
      </rPr>
      <t>n</t>
    </r>
    <r>
      <rPr>
        <b/>
        <sz val="10"/>
        <color indexed="64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</si>
  <si>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</si>
  <si>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</si>
  <si>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</si>
  <si>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</si>
  <si>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</si>
  <si>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</si>
  <si>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</si>
  <si>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</si>
  <si>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</si>
  <si>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</si>
  <si>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</si>
  <si>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</si>
  <si>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</si>
  <si>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 xml:space="preserve"> руб. </t>
  </si>
  <si>
    <t>с направлением запросов о предоставлении ценовой информации не менее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</si>
  <si>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Наименьшее ценовое предложение</t>
  </si>
  <si>
    <t>Количество к закупке</t>
  </si>
  <si>
    <t>Из реестра цен</t>
  </si>
  <si>
    <t>Тонер картридж (ТК-8115С)</t>
  </si>
  <si>
    <t>Тонер картридж (ТК-8115М)</t>
  </si>
  <si>
    <t>Тонер картридж (ТК-8115Y)</t>
  </si>
  <si>
    <t>Тонер картридж (ТК-8115ВК)</t>
  </si>
  <si>
    <t>Тонер картридж (ТК-1150)</t>
  </si>
  <si>
    <t>Тонер картридж (ТК-6115)</t>
  </si>
  <si>
    <t>Тонер картридж (ТК-1200)</t>
  </si>
  <si>
    <t>Во исполнение подп. «в» пункта 7 Постановления № 1875, с учетом информационного письма Минфина России от 31.01.2025 № 24-01-06/8697 "О применении положений постановления Правительства Российской Федерации от 23 декабря 2024 г.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№ 24-06-06/25869 заказчиком:
а) в государственной информационной системе промышленности установлено (найдена информация) 0 субъект(-а, -ов) деятельности в сфере промышленности.
б) на официальном сайте единой информационной системы в реестре контрактов, заключенных заказчиками, установлено (найдена информация) и направлено 3 запроса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0 ответов.
В связи с неполучением заказчиком информации в необходимом количестве, предусмотренной абзацем третьим подпункта "в" пункта 7 Постановления № 1875, заказчик применяет метод сопоставимых рыночных цен (анализа рынка) в соответствии с положениями статьи 22 Закона № 44-ФЗ без учета такой информации и использует иную предусмотренную частью 5 статьи 22 Закона № 44-ФЗ информацию о ценах.</t>
  </si>
  <si>
    <t>Заказчиком были направлены 5 запросов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«Интернет»), в т.ч. размещенная в Электронном магазине Санкт-Петербурга.
Ответы на запросы получены от 3-х поставщиков (подрядчиков, исполнителей), а так 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«Интернет»).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</si>
  <si>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</si>
  <si>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Закупка включенных в объект закупки товаров относится к случаю, при наступлении которого состоялись следующие условия:
Осуществляется закупка товара, не относящегося к товарам, указанным в позиции 13 перечня № 1, определенного товарного знака ввиду его несовместимости с товарами, на которых размещаются другие товарные знаки и необходимости обеспечения взаимодействия закупаемого товара с товарами, используемыми заказчиком;
* На основании п. 1 ч. 1 ст. 33 Закона № 44-ФЗ приобретение оригинальных картриджей обосновывается тем, что в соответствии с технической документацией на имеющуюся у Заказчика оргтехнику в соответствии с требованием гарантийного обслуживания, необходимо использовать оригинальные ЗИП и расходные материалы производителя, а также требование оригинальности расходных материалов обусловлено условиями эксплуатации новой техники, находящейся на гарантийном обслуживании.
</t>
  </si>
  <si>
    <t>Директор</t>
  </si>
  <si>
    <t>Григорьева В.М.</t>
  </si>
  <si>
    <t>Во исполнение подп. «в» пункта 7 Постановления № 1875, с учетом информационного письма Минфина России от 31.01.2025 № 24-01-06/8697 "О применении положений постановления Правительства Российской Федерации от 23 декабря 2024 г.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№ 24-06-06/25869 заказчиком к позициям 5,6,7 при определении цен цена единицы товара не превышает 5 тыс. рублей в связи с чем, особенности определения начальной (максимальной) цены, предусмотренные подпунктом "в"  пункта 7., не применяются.</t>
  </si>
  <si>
    <r>
      <t xml:space="preserve">Закупка проводится способом у Единственного поставщика (исполнителя, подрядчика), цена контракта из реестра цен, за  квартал составляет: </t>
    </r>
    <r>
      <rPr>
        <b/>
        <sz val="10"/>
        <color theme="1"/>
        <rFont val="Times New Roman"/>
        <family val="1"/>
        <charset val="204"/>
      </rPr>
      <t>599200 руб. 38 коп. (пятьсот девяносто девять тысяч двести  рублей 38 копеек).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</si>
</sst>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64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i/>
      <sz val="10"/>
      <color indexed="64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i/>
      <sz val="10"/>
      <color indexed="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10" fontId="8" fillId="0" borderId="5" xfId="0" applyNumberFormat="1" applyFont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2" fontId="12" fillId="0" borderId="5" xfId="0" applyNumberFormat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49" fontId="6" fillId="2" borderId="5" xfId="1" applyNumberFormat="1" applyFont="1" applyFill="1" applyBorder="1" applyAlignment="1">
      <alignment horizontal="center" vertical="center" wrapText="1"/>
    </xf>
    <xf numFmtId="2" fontId="8" fillId="3" borderId="5" xfId="1" applyNumberFormat="1" applyFont="1" applyFill="1" applyBorder="1" applyAlignment="1">
      <alignment horizontal="center" vertical="center" wrapText="1"/>
    </xf>
    <xf numFmtId="4" fontId="13" fillId="3" borderId="11" xfId="0" applyNumberFormat="1" applyFont="1" applyFill="1" applyBorder="1" applyAlignment="1">
      <alignment horizontal="center" vertical="center" wrapText="1"/>
    </xf>
    <xf numFmtId="4" fontId="11" fillId="3" borderId="1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15" fillId="0" borderId="0" xfId="0" applyFont="1"/>
    <xf numFmtId="0" fontId="14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276224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9</xdr:row>
      <xdr:rowOff>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16</xdr:row>
      <xdr:rowOff>38100</xdr:rowOff>
    </xdr:from>
    <xdr:to>
      <xdr:col>12</xdr:col>
      <xdr:colOff>962025</xdr:colOff>
      <xdr:row>16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7"/>
        <a:stretch/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topLeftCell="A7" workbookViewId="0">
      <selection activeCell="R18" sqref="R18"/>
    </sheetView>
  </sheetViews>
  <sheetFormatPr defaultRowHeight="15" x14ac:dyDescent="0.25"/>
  <cols>
    <col min="1" max="1" width="10.28515625" customWidth="1"/>
    <col min="2" max="2" width="21.57031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9" max="9" width="9.140625" customWidth="1"/>
    <col min="10" max="10" width="11.85546875" customWidth="1"/>
    <col min="11" max="11" width="12.42578125" customWidth="1"/>
    <col min="12" max="12" width="12.5703125" customWidth="1"/>
    <col min="13" max="14" width="16.5703125" customWidth="1"/>
    <col min="15" max="15" width="13" customWidth="1"/>
    <col min="16" max="16" width="12.85546875" customWidth="1"/>
  </cols>
  <sheetData>
    <row r="1" spans="1:16" x14ac:dyDescent="0.25">
      <c r="L1" s="49" t="s">
        <v>0</v>
      </c>
      <c r="M1" s="49"/>
      <c r="N1" s="49"/>
    </row>
    <row r="2" spans="1:16" x14ac:dyDescent="0.25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6" x14ac:dyDescent="0.25">
      <c r="A3" s="51" t="s">
        <v>22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6" ht="15.75" x14ac:dyDescent="0.25">
      <c r="A4" s="52" t="s">
        <v>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16" ht="14.25" customHeight="1" x14ac:dyDescent="0.25">
      <c r="A5" s="52" t="s">
        <v>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</row>
    <row r="6" spans="1:16" hidden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6" ht="43.5" customHeight="1" x14ac:dyDescent="0.25">
      <c r="A7" s="38" t="s">
        <v>4</v>
      </c>
      <c r="B7" s="40" t="s">
        <v>5</v>
      </c>
      <c r="C7" s="42" t="s">
        <v>6</v>
      </c>
      <c r="D7" s="43"/>
      <c r="E7" s="43"/>
      <c r="F7" s="43"/>
      <c r="G7" s="43"/>
      <c r="H7" s="44"/>
      <c r="I7" s="40" t="s">
        <v>24</v>
      </c>
      <c r="J7" s="40" t="s">
        <v>7</v>
      </c>
      <c r="K7" s="46" t="s">
        <v>8</v>
      </c>
      <c r="L7" s="46"/>
      <c r="M7" s="46"/>
      <c r="N7" s="4" t="s">
        <v>21</v>
      </c>
      <c r="O7" s="34" t="s">
        <v>25</v>
      </c>
      <c r="P7" s="32" t="s">
        <v>23</v>
      </c>
    </row>
    <row r="8" spans="1:16" ht="76.5" x14ac:dyDescent="0.25">
      <c r="A8" s="39"/>
      <c r="B8" s="41"/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5"/>
      <c r="I8" s="45"/>
      <c r="J8" s="45"/>
      <c r="K8" s="6" t="s">
        <v>14</v>
      </c>
      <c r="L8" s="7" t="s">
        <v>15</v>
      </c>
      <c r="M8" s="7" t="s">
        <v>16</v>
      </c>
      <c r="N8" s="8"/>
      <c r="O8" s="35"/>
      <c r="P8" s="33"/>
    </row>
    <row r="9" spans="1:16" ht="41.25" thickBot="1" x14ac:dyDescent="0.3">
      <c r="A9" s="9">
        <v>1</v>
      </c>
      <c r="B9" s="10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17</v>
      </c>
      <c r="I9" s="9">
        <v>9</v>
      </c>
      <c r="J9" s="9" t="s">
        <v>18</v>
      </c>
      <c r="K9" s="11" t="s">
        <v>19</v>
      </c>
      <c r="L9" s="11">
        <v>12</v>
      </c>
      <c r="M9" s="11">
        <v>13</v>
      </c>
      <c r="N9" s="9" t="s">
        <v>20</v>
      </c>
      <c r="O9" s="22">
        <v>15</v>
      </c>
      <c r="P9" s="9">
        <v>16</v>
      </c>
    </row>
    <row r="10" spans="1:16" ht="33" customHeight="1" thickBot="1" x14ac:dyDescent="0.3">
      <c r="A10" s="27">
        <v>1</v>
      </c>
      <c r="B10" s="19" t="s">
        <v>26</v>
      </c>
      <c r="C10" s="24">
        <v>7884.51</v>
      </c>
      <c r="D10" s="25">
        <v>8000</v>
      </c>
      <c r="E10" s="26">
        <v>7900</v>
      </c>
      <c r="F10" s="9"/>
      <c r="G10" s="9"/>
      <c r="H10" s="13">
        <f t="shared" ref="H10:H16" si="0">C10+D10+E10+F10+G10</f>
        <v>23784.510000000002</v>
      </c>
      <c r="I10" s="18">
        <v>15</v>
      </c>
      <c r="J10" s="9">
        <v>1</v>
      </c>
      <c r="K10" s="13">
        <f t="shared" ref="K10:K16" si="1">AVERAGE(C10:G10)</f>
        <v>7928.170000000001</v>
      </c>
      <c r="L10" s="13">
        <f t="shared" ref="L10:L16" si="2">STDEV(C10:G10)</f>
        <v>62.686894164569921</v>
      </c>
      <c r="M10" s="14">
        <f>L10/K10</f>
        <v>7.9068554489333497E-3</v>
      </c>
      <c r="N10" s="15">
        <f t="shared" ref="N10:N15" si="3">ROUND(K10*I10/J10,2)</f>
        <v>118922.55</v>
      </c>
      <c r="O10" s="24">
        <v>7884.51</v>
      </c>
      <c r="P10" s="24">
        <v>118267.65</v>
      </c>
    </row>
    <row r="11" spans="1:16" ht="33.75" customHeight="1" thickBot="1" x14ac:dyDescent="0.3">
      <c r="A11" s="12">
        <v>2</v>
      </c>
      <c r="B11" s="20" t="s">
        <v>27</v>
      </c>
      <c r="C11" s="24">
        <v>7884.51</v>
      </c>
      <c r="D11" s="25">
        <v>8000</v>
      </c>
      <c r="E11" s="26">
        <v>7900</v>
      </c>
      <c r="F11" s="9"/>
      <c r="G11" s="9"/>
      <c r="H11" s="13">
        <f t="shared" si="0"/>
        <v>23784.510000000002</v>
      </c>
      <c r="I11" s="18">
        <v>15</v>
      </c>
      <c r="J11" s="9">
        <v>1</v>
      </c>
      <c r="K11" s="13">
        <f t="shared" si="1"/>
        <v>7928.170000000001</v>
      </c>
      <c r="L11" s="13">
        <f t="shared" si="2"/>
        <v>62.686894164569921</v>
      </c>
      <c r="M11" s="14">
        <f t="shared" ref="M11:M16" si="4">L11/K11</f>
        <v>7.9068554489333497E-3</v>
      </c>
      <c r="N11" s="15">
        <f t="shared" si="3"/>
        <v>118922.55</v>
      </c>
      <c r="O11" s="24">
        <v>7884.51</v>
      </c>
      <c r="P11" s="24">
        <v>118267.65</v>
      </c>
    </row>
    <row r="12" spans="1:16" ht="33" customHeight="1" thickBot="1" x14ac:dyDescent="0.3">
      <c r="A12" s="12">
        <v>3</v>
      </c>
      <c r="B12" s="20" t="s">
        <v>28</v>
      </c>
      <c r="C12" s="24">
        <v>7884.51</v>
      </c>
      <c r="D12" s="25">
        <v>8000</v>
      </c>
      <c r="E12" s="26">
        <v>7900</v>
      </c>
      <c r="F12" s="9"/>
      <c r="G12" s="9"/>
      <c r="H12" s="13">
        <f t="shared" si="0"/>
        <v>23784.510000000002</v>
      </c>
      <c r="I12" s="18">
        <v>15</v>
      </c>
      <c r="J12" s="9">
        <v>1</v>
      </c>
      <c r="K12" s="13">
        <f t="shared" si="1"/>
        <v>7928.170000000001</v>
      </c>
      <c r="L12" s="13">
        <f t="shared" si="2"/>
        <v>62.686894164569921</v>
      </c>
      <c r="M12" s="14">
        <f t="shared" si="4"/>
        <v>7.9068554489333497E-3</v>
      </c>
      <c r="N12" s="15">
        <f>ROUND(K12*I12/J12,2)</f>
        <v>118922.55</v>
      </c>
      <c r="O12" s="24">
        <v>7884.51</v>
      </c>
      <c r="P12" s="24">
        <v>118267.65</v>
      </c>
    </row>
    <row r="13" spans="1:16" ht="33.75" customHeight="1" thickBot="1" x14ac:dyDescent="0.3">
      <c r="A13" s="12">
        <v>4</v>
      </c>
      <c r="B13" s="20" t="s">
        <v>29</v>
      </c>
      <c r="C13" s="24">
        <v>7967.2</v>
      </c>
      <c r="D13" s="25">
        <v>8000</v>
      </c>
      <c r="E13" s="26">
        <v>8100</v>
      </c>
      <c r="F13" s="9"/>
      <c r="G13" s="9"/>
      <c r="H13" s="13">
        <f t="shared" si="0"/>
        <v>24067.200000000001</v>
      </c>
      <c r="I13" s="18">
        <v>20</v>
      </c>
      <c r="J13" s="9">
        <v>1</v>
      </c>
      <c r="K13" s="13">
        <f t="shared" si="1"/>
        <v>8022.4000000000005</v>
      </c>
      <c r="L13" s="13">
        <f t="shared" si="2"/>
        <v>69.175718283224285</v>
      </c>
      <c r="M13" s="14">
        <f t="shared" si="4"/>
        <v>8.6228208869196608E-3</v>
      </c>
      <c r="N13" s="15">
        <f>ROUND(K13*I13/J13,2)</f>
        <v>160448</v>
      </c>
      <c r="O13" s="24">
        <v>7967.2</v>
      </c>
      <c r="P13" s="24">
        <v>159344</v>
      </c>
    </row>
    <row r="14" spans="1:16" ht="33.75" customHeight="1" thickBot="1" x14ac:dyDescent="0.3">
      <c r="A14" s="12">
        <v>5</v>
      </c>
      <c r="B14" s="20" t="s">
        <v>30</v>
      </c>
      <c r="C14" s="24">
        <v>2386.67</v>
      </c>
      <c r="D14" s="26">
        <v>2600</v>
      </c>
      <c r="E14" s="26">
        <v>2500</v>
      </c>
      <c r="F14" s="9"/>
      <c r="G14" s="9"/>
      <c r="H14" s="13">
        <f t="shared" ref="H14:H15" si="5">C14+D14+E14+F14+G14</f>
        <v>7486.67</v>
      </c>
      <c r="I14" s="18">
        <v>21</v>
      </c>
      <c r="J14" s="9">
        <v>1</v>
      </c>
      <c r="K14" s="13">
        <f t="shared" ref="K14:K15" si="6">AVERAGE(C14:G14)</f>
        <v>2495.5566666666668</v>
      </c>
      <c r="L14" s="13">
        <f t="shared" ref="L14:L15" si="7">STDEV(C14:G14)</f>
        <v>106.73438824171582</v>
      </c>
      <c r="M14" s="14">
        <f t="shared" ref="M14:M15" si="8">L14/K14</f>
        <v>4.2769771437120567E-2</v>
      </c>
      <c r="N14" s="15">
        <f t="shared" si="3"/>
        <v>52406.69</v>
      </c>
      <c r="O14" s="24">
        <v>2386.67</v>
      </c>
      <c r="P14" s="24">
        <v>50120.07</v>
      </c>
    </row>
    <row r="15" spans="1:16" ht="33.75" customHeight="1" thickBot="1" x14ac:dyDescent="0.3">
      <c r="A15" s="12">
        <v>6</v>
      </c>
      <c r="B15" s="20" t="s">
        <v>31</v>
      </c>
      <c r="C15" s="24">
        <v>1196.8800000000001</v>
      </c>
      <c r="D15" s="26">
        <v>1200</v>
      </c>
      <c r="E15" s="26">
        <v>1250</v>
      </c>
      <c r="F15" s="9"/>
      <c r="G15" s="9"/>
      <c r="H15" s="13">
        <f t="shared" si="5"/>
        <v>3646.88</v>
      </c>
      <c r="I15" s="18">
        <v>22</v>
      </c>
      <c r="J15" s="9">
        <v>1</v>
      </c>
      <c r="K15" s="13">
        <f t="shared" si="6"/>
        <v>1215.6266666666668</v>
      </c>
      <c r="L15" s="13">
        <f t="shared" si="7"/>
        <v>29.809027715330323</v>
      </c>
      <c r="M15" s="14">
        <f t="shared" si="8"/>
        <v>2.4521531595772542E-2</v>
      </c>
      <c r="N15" s="15">
        <f t="shared" si="3"/>
        <v>26743.79</v>
      </c>
      <c r="O15" s="24">
        <v>1538.68</v>
      </c>
      <c r="P15" s="24">
        <v>26331.360000000001</v>
      </c>
    </row>
    <row r="16" spans="1:16" ht="30.75" customHeight="1" thickBot="1" x14ac:dyDescent="0.3">
      <c r="A16" s="12">
        <v>7</v>
      </c>
      <c r="B16" s="20" t="s">
        <v>32</v>
      </c>
      <c r="C16" s="24">
        <v>430.1</v>
      </c>
      <c r="D16" s="26">
        <v>460</v>
      </c>
      <c r="E16" s="26">
        <v>450</v>
      </c>
      <c r="F16" s="9"/>
      <c r="G16" s="9"/>
      <c r="H16" s="13">
        <f t="shared" si="0"/>
        <v>1340.1</v>
      </c>
      <c r="I16" s="18">
        <v>20</v>
      </c>
      <c r="J16" s="9">
        <v>1</v>
      </c>
      <c r="K16" s="13">
        <f t="shared" si="1"/>
        <v>446.7</v>
      </c>
      <c r="L16" s="13">
        <f t="shared" si="2"/>
        <v>15.220709576100571</v>
      </c>
      <c r="M16" s="14">
        <f t="shared" si="4"/>
        <v>3.4073672657489527E-2</v>
      </c>
      <c r="N16" s="15">
        <f>ROUND(K16*I16/J16,2)</f>
        <v>8934</v>
      </c>
      <c r="O16" s="24">
        <v>430.1</v>
      </c>
      <c r="P16" s="24">
        <v>8602</v>
      </c>
    </row>
    <row r="17" spans="1:16" ht="27" customHeight="1" x14ac:dyDescent="0.25">
      <c r="A17" s="36">
        <v>0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16"/>
      <c r="N17" s="17">
        <f>SUM(N10:N16)</f>
        <v>605300.13000000012</v>
      </c>
      <c r="O17" s="23"/>
      <c r="P17" s="21">
        <f>SUM(P10:P16)</f>
        <v>599200.37999999989</v>
      </c>
    </row>
    <row r="18" spans="1:16" ht="134.25" customHeight="1" x14ac:dyDescent="0.25">
      <c r="A18" s="47" t="s">
        <v>33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</row>
    <row r="19" spans="1:16" ht="62.25" customHeight="1" x14ac:dyDescent="0.25">
      <c r="A19" s="30" t="s">
        <v>34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</row>
    <row r="20" spans="1:16" ht="38.25" customHeight="1" x14ac:dyDescent="0.25">
      <c r="A20" s="29" t="s">
        <v>35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1:16" ht="20.25" customHeight="1" x14ac:dyDescent="0.25">
      <c r="A21" s="30" t="s">
        <v>40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ht="39" customHeight="1" x14ac:dyDescent="0.25">
      <c r="A22" s="31" t="s">
        <v>39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</row>
    <row r="23" spans="1:16" ht="76.5" customHeight="1" x14ac:dyDescent="0.25">
      <c r="A23" s="31" t="s">
        <v>36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</row>
    <row r="24" spans="1:16" x14ac:dyDescent="0.25">
      <c r="B24" s="28" t="s">
        <v>37</v>
      </c>
      <c r="C24" s="28"/>
      <c r="D24" s="28" t="s">
        <v>38</v>
      </c>
      <c r="E24" s="28"/>
    </row>
    <row r="25" spans="1:16" x14ac:dyDescent="0.25">
      <c r="B25" s="28"/>
      <c r="C25" s="28"/>
      <c r="D25" s="28"/>
      <c r="E25" s="28"/>
    </row>
  </sheetData>
  <mergeCells count="20">
    <mergeCell ref="L1:N1"/>
    <mergeCell ref="A2:N2"/>
    <mergeCell ref="A3:N3"/>
    <mergeCell ref="A4:N4"/>
    <mergeCell ref="A5:N5"/>
    <mergeCell ref="A20:P20"/>
    <mergeCell ref="A21:P21"/>
    <mergeCell ref="A22:P22"/>
    <mergeCell ref="A23:P23"/>
    <mergeCell ref="P7:P8"/>
    <mergeCell ref="O7:O8"/>
    <mergeCell ref="A17:L17"/>
    <mergeCell ref="A7:A8"/>
    <mergeCell ref="B7:B8"/>
    <mergeCell ref="C7:H7"/>
    <mergeCell ref="I7:I8"/>
    <mergeCell ref="J7:J8"/>
    <mergeCell ref="K7:M7"/>
    <mergeCell ref="A18:P18"/>
    <mergeCell ref="A19:P19"/>
  </mergeCells>
  <pageMargins left="0.7" right="0.7" top="0.75" bottom="0.7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ГБОУ СОШ № 474</dc:creator>
  <cp:lastModifiedBy>Александра Карнаухова</cp:lastModifiedBy>
  <cp:revision>1</cp:revision>
  <cp:lastPrinted>2024-12-03T17:57:11Z</cp:lastPrinted>
  <dcterms:created xsi:type="dcterms:W3CDTF">2015-06-05T18:19:34Z</dcterms:created>
  <dcterms:modified xsi:type="dcterms:W3CDTF">2026-05-28T21:35:57Z</dcterms:modified>
</cp:coreProperties>
</file>