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-3\Отдел Закупок\ТЗ\1. ЗАКУПКИ 2026\1.. В РАБОТЕ\44 Канцелярские товары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НМЦК'!$A$1:$Z$31</definedName>
  </definedNames>
  <calcPr calcId="152511" fullPrecision="0"/>
</workbook>
</file>

<file path=xl/calcChain.xml><?xml version="1.0" encoding="utf-8"?>
<calcChain xmlns="http://schemas.openxmlformats.org/spreadsheetml/2006/main">
  <c r="X12" i="50" l="1"/>
  <c r="X13" i="50"/>
  <c r="X14" i="50"/>
  <c r="X15" i="50"/>
  <c r="X16" i="50"/>
  <c r="X17" i="50"/>
  <c r="X18" i="50"/>
  <c r="X19" i="50"/>
  <c r="X20" i="50"/>
  <c r="X21" i="50"/>
  <c r="X22" i="50"/>
  <c r="X23" i="50"/>
  <c r="X24" i="50"/>
  <c r="X25" i="50"/>
  <c r="X26" i="50"/>
  <c r="X27" i="50"/>
  <c r="X11" i="50"/>
  <c r="V17" i="50" l="1"/>
  <c r="U17" i="50"/>
  <c r="Y17" i="50" s="1"/>
  <c r="T17" i="50"/>
  <c r="R17" i="50"/>
  <c r="V16" i="50"/>
  <c r="U16" i="50"/>
  <c r="Y16" i="50" s="1"/>
  <c r="T16" i="50"/>
  <c r="R16" i="50"/>
  <c r="V15" i="50"/>
  <c r="U15" i="50"/>
  <c r="Y15" i="50" s="1"/>
  <c r="T15" i="50"/>
  <c r="R15" i="50"/>
  <c r="V14" i="50"/>
  <c r="U14" i="50"/>
  <c r="Y14" i="50" s="1"/>
  <c r="T14" i="50"/>
  <c r="R14" i="50"/>
  <c r="V13" i="50"/>
  <c r="U13" i="50"/>
  <c r="Y13" i="50" s="1"/>
  <c r="T13" i="50"/>
  <c r="R13" i="50"/>
  <c r="V12" i="50"/>
  <c r="U12" i="50"/>
  <c r="Y12" i="50" s="1"/>
  <c r="T12" i="50"/>
  <c r="R12" i="50"/>
  <c r="V11" i="50"/>
  <c r="U11" i="50"/>
  <c r="Y11" i="50" s="1"/>
  <c r="T11" i="50"/>
  <c r="R11" i="50"/>
  <c r="V23" i="50"/>
  <c r="U23" i="50"/>
  <c r="Y23" i="50" s="1"/>
  <c r="T23" i="50"/>
  <c r="R23" i="50"/>
  <c r="V22" i="50"/>
  <c r="U22" i="50"/>
  <c r="Y22" i="50" s="1"/>
  <c r="T22" i="50"/>
  <c r="R22" i="50"/>
  <c r="V21" i="50"/>
  <c r="U21" i="50"/>
  <c r="Y21" i="50" s="1"/>
  <c r="T21" i="50"/>
  <c r="R21" i="50"/>
  <c r="V20" i="50"/>
  <c r="U20" i="50"/>
  <c r="Y20" i="50" s="1"/>
  <c r="T20" i="50"/>
  <c r="R20" i="50"/>
  <c r="V19" i="50"/>
  <c r="U19" i="50"/>
  <c r="Y19" i="50" s="1"/>
  <c r="T19" i="50"/>
  <c r="R19" i="50"/>
  <c r="V18" i="50"/>
  <c r="U18" i="50"/>
  <c r="Y18" i="50" s="1"/>
  <c r="T18" i="50"/>
  <c r="R18" i="50"/>
  <c r="V27" i="50"/>
  <c r="U27" i="50"/>
  <c r="Y27" i="50" s="1"/>
  <c r="T27" i="50"/>
  <c r="R27" i="50"/>
  <c r="V26" i="50"/>
  <c r="U26" i="50"/>
  <c r="Y26" i="50" s="1"/>
  <c r="T26" i="50"/>
  <c r="R26" i="50"/>
  <c r="V25" i="50"/>
  <c r="U25" i="50"/>
  <c r="Y25" i="50" s="1"/>
  <c r="T25" i="50"/>
  <c r="R25" i="50"/>
  <c r="V24" i="50"/>
  <c r="U24" i="50"/>
  <c r="Y24" i="50" s="1"/>
  <c r="T24" i="50"/>
  <c r="R24" i="50"/>
  <c r="Y28" i="50" l="1"/>
  <c r="W23" i="50"/>
  <c r="W12" i="50"/>
  <c r="W14" i="50"/>
  <c r="W20" i="50"/>
  <c r="W11" i="50"/>
  <c r="W21" i="50"/>
  <c r="W27" i="50"/>
  <c r="W15" i="50"/>
  <c r="W18" i="50"/>
  <c r="W16" i="50"/>
  <c r="W22" i="50"/>
  <c r="W13" i="50"/>
  <c r="W19" i="50"/>
  <c r="W17" i="50"/>
  <c r="W24" i="50"/>
  <c r="W26" i="50"/>
  <c r="W25" i="50"/>
</calcChain>
</file>

<file path=xl/sharedStrings.xml><?xml version="1.0" encoding="utf-8"?>
<sst xmlns="http://schemas.openxmlformats.org/spreadsheetml/2006/main" count="196" uniqueCount="136">
  <si>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</si>
  <si>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</si>
  <si>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</si>
  <si>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</si>
  <si>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</si>
  <si>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</si>
  <si>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</si>
  <si>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№1</t>
  </si>
  <si>
    <t>ИЦИ №2</t>
  </si>
  <si>
    <t>ИЦИ №3</t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</si>
  <si>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</si>
  <si>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</si>
  <si>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</si>
  <si>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</si>
  <si>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</si>
  <si>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</si>
  <si>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</si>
  <si>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</si>
  <si>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</si>
  <si>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</si>
  <si>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</si>
  <si>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</si>
  <si>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</si>
  <si>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</si>
  <si>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</si>
  <si>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</si>
  <si>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</si>
  <si>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</si>
  <si>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</si>
  <si>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</si>
  <si>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</si>
  <si>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</si>
  <si>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</si>
  <si>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</si>
  <si>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Средняя цена из Реестра товаров**, включая НДС, руб. 1 кв. 2022г.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</si>
  <si>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</si>
  <si>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</si>
  <si>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v - кол-во (объем) закупаемого товара (работы, услуги)</t>
  </si>
  <si>
    <t>-</t>
  </si>
  <si>
    <t>Наименьшая цена</t>
  </si>
  <si>
    <t>25.71.11.120</t>
  </si>
  <si>
    <t>20.52.10.190</t>
  </si>
  <si>
    <t>17.23.13.130</t>
  </si>
  <si>
    <t>22.29.25.000</t>
  </si>
  <si>
    <t>32.99.12.110</t>
  </si>
  <si>
    <t>17.12.14.160</t>
  </si>
  <si>
    <t>25.99.23.000</t>
  </si>
  <si>
    <t>32.99.15.110</t>
  </si>
  <si>
    <t>20.59.59.900</t>
  </si>
  <si>
    <t>Ножницы канцелярские</t>
  </si>
  <si>
    <t>Клей канцелярский</t>
  </si>
  <si>
    <t>Папки-скоросшиватели</t>
  </si>
  <si>
    <t>Файлы-вкладыши</t>
  </si>
  <si>
    <t>Ручки канцелярские неавтоматические в наборе</t>
  </si>
  <si>
    <t>Ручки канцелярские неавтоматические</t>
  </si>
  <si>
    <t>Чековые ленты</t>
  </si>
  <si>
    <t>Папки-планшеты</t>
  </si>
  <si>
    <t>Зажимы для бумаг</t>
  </si>
  <si>
    <t>Клейкие закладки пластиковые</t>
  </si>
  <si>
    <t>Папки-скоросшиватели пластиковые</t>
  </si>
  <si>
    <t>Карандаши чернографитные</t>
  </si>
  <si>
    <t>Скобы канцелярские для степлера</t>
  </si>
  <si>
    <t>Корректирующие средства</t>
  </si>
  <si>
    <t>25.71.11.120-00000004</t>
  </si>
  <si>
    <t>20.52.10.190-00000003</t>
  </si>
  <si>
    <t>17.23.13.193-00000007</t>
  </si>
  <si>
    <t>22.29.25.000-00000054</t>
  </si>
  <si>
    <t>32.99.12.110-00000005</t>
  </si>
  <si>
    <t>17.12.14.160-00000007</t>
  </si>
  <si>
    <t>17.23.13.193-00000004</t>
  </si>
  <si>
    <t>25.99.23.000-00000022</t>
  </si>
  <si>
    <t>22.29.25.000-00000002</t>
  </si>
  <si>
    <t>22.29.25.000-00000008</t>
  </si>
  <si>
    <t>32.99.15.110-00000002</t>
  </si>
  <si>
    <t>25.99.23.000-00000013</t>
  </si>
  <si>
    <t>32.99.12.110-00000007</t>
  </si>
  <si>
    <t>20.59.59.900-00000003</t>
  </si>
  <si>
    <t>25.71.11.120-001</t>
  </si>
  <si>
    <t>20.52.10.190-009</t>
  </si>
  <si>
    <t>17.23.13.130-003</t>
  </si>
  <si>
    <t>22.29.25.000-082</t>
  </si>
  <si>
    <t>32.99.12.110-009</t>
  </si>
  <si>
    <t>17.12.14.160-018</t>
  </si>
  <si>
    <t>25.99.23.000-017</t>
  </si>
  <si>
    <t>25.99.23.000-006</t>
  </si>
  <si>
    <t>22.29.25.000-137</t>
  </si>
  <si>
    <t>22.29.25.000-055</t>
  </si>
  <si>
    <t>32.99.15.110-001</t>
  </si>
  <si>
    <t>25.99.23.000-046</t>
  </si>
  <si>
    <t>32.99.12.110-008</t>
  </si>
  <si>
    <t>20.59.59.900-094</t>
  </si>
  <si>
    <t>Ножницы канцелярские тип 1</t>
  </si>
  <si>
    <t>Клей канцелярский тип 8</t>
  </si>
  <si>
    <t>Папка картонная тип 3</t>
  </si>
  <si>
    <t>Файл-вкладыш тип 4</t>
  </si>
  <si>
    <t>Ручка канцелярская тип 7</t>
  </si>
  <si>
    <t>Ручка канцелярская тип 4</t>
  </si>
  <si>
    <t>Бумага для аппаратов и приборов, кроме факса тип 4</t>
  </si>
  <si>
    <t>Зажим для бумаг тип 4</t>
  </si>
  <si>
    <t>Зажим для бумаг тип 2</t>
  </si>
  <si>
    <t>Клейкие закладки пластиковые тип 1</t>
  </si>
  <si>
    <t>Папка пластиковая тип 9</t>
  </si>
  <si>
    <t>Карандаш чернографитный тип 1</t>
  </si>
  <si>
    <t>Скобы для степлера тип 5</t>
  </si>
  <si>
    <t>Ручка канцелярская тип 2</t>
  </si>
  <si>
    <t>Средство корректирующее канцелярское тип 1</t>
  </si>
  <si>
    <t>Ножницы</t>
  </si>
  <si>
    <t>Клеи прочие</t>
  </si>
  <si>
    <t>Папка картонная</t>
  </si>
  <si>
    <t>Скоросшиватели (папки) из бумаги или картона</t>
  </si>
  <si>
    <t>Файл-вкладыш</t>
  </si>
  <si>
    <t>Принадлежности канцелярские или школьные пластмассовые</t>
  </si>
  <si>
    <t>Ручка канцелярская</t>
  </si>
  <si>
    <t>Ручки шариковые</t>
  </si>
  <si>
    <t>набор</t>
  </si>
  <si>
    <t>32.99.12.110-011</t>
  </si>
  <si>
    <t>Бумага для аппаратов и приборов, кроме факса</t>
  </si>
  <si>
    <t>Бумага для аппаратов и приборов</t>
  </si>
  <si>
    <t xml:space="preserve"> Скоросшиватели (папки) из бумаги или картона</t>
  </si>
  <si>
    <t>Зажим для бумаг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</si>
  <si>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</t>
  </si>
  <si>
    <t xml:space="preserve"> Принадлежности канцелярские или школьные пластмассовые</t>
  </si>
  <si>
    <t>Папка пластиковая</t>
  </si>
  <si>
    <t>Карандаш чернографитный</t>
  </si>
  <si>
    <t>Карандаши простые и цветные с грифелями в твердой оболочке</t>
  </si>
  <si>
    <t>Скобы для степлера</t>
  </si>
  <si>
    <t>Средство корректирующее канцелярское</t>
  </si>
  <si>
    <t>Продукты разные химические прочие, не включенные в другие группировки</t>
  </si>
  <si>
    <t>упак</t>
  </si>
  <si>
    <t>шт</t>
  </si>
  <si>
    <t xml:space="preserve">Папка плстиковая </t>
  </si>
  <si>
    <t>запрет</t>
  </si>
  <si>
    <t>ограничение</t>
  </si>
  <si>
    <t>преимущество</t>
  </si>
  <si>
    <r>
      <rPr>
        <b/>
        <sz val="12"/>
        <color theme="1"/>
        <rFont val="Times New Roman"/>
        <family val="1"/>
        <charset val="204"/>
      </rPr>
      <t>Запрет</t>
    </r>
    <r>
      <rPr>
        <sz val="12"/>
        <color theme="1"/>
        <rFont val="Times New Roman"/>
        <family val="1"/>
        <charset val="204"/>
      </rPr>
      <t>: особенности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 (в том числе товаров, поставляемых при выполнении закупаемых работ, оказании закупаемых услуг), начальной цены единицы работы, услуги при применении в соответствии с Федеральным законом "О контрактной системе в сфере закупок товаров, работ, услуг для обеспечения государственных и муниципальных нужд" метода сопоставимых рыночных цен (анализа рынка) для осуществления закупки, объект закупки которой включает товары, указанные в позициях 1 - 145 приложения N 1, предусмотренные подпунктом «в» пункта 7  ПП 1875 не применяются на основании абзаца 3 подпункта "г" ПП 1875, так как при осуществлении закупки товара Заказчиком в случае, предусмотренным абзацем 2 подпунктом «и» пункта 5 ПП №1875: осуществляется закупка товаров, не относящихся к товарам и программному обеспечению, указанным в позициях 17, 21, 27, 35, 140, 141, 144 и 146 приложения N 1 к Постановление №1875: начальная (максимальная) цена контракта (начальная (максимальная) цена договора), максимальное значение цены контракта (максимальное значение цены договора) или цена контракта, заключаемого с единственным поставщиком (подрядчиком, исполнителем) (цена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300 тыс. рублей, не применяется запрет, предусмотренный абзацем вторым пункта 1 ПП 1875</t>
    </r>
  </si>
  <si>
    <r>
      <rPr>
        <b/>
        <sz val="12"/>
        <color theme="1"/>
        <rFont val="Times New Roman"/>
        <family val="1"/>
        <charset val="204"/>
      </rPr>
      <t>Ограничение:</t>
    </r>
    <r>
      <rPr>
        <sz val="12"/>
        <color theme="1"/>
        <rFont val="Times New Roman"/>
        <family val="1"/>
        <charset val="204"/>
      </rPr>
      <t xml:space="preserve"> особенности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 (в том числе товаров, поставляемых при выполнении закупаемых работ, оказании закупаемых услуг), начальной цены единицы работы, услуги при применении в соответствии с Федеральным законом "О контрактной системе в сфере закупок товаров, работ, услуг для обеспечения государственных и муниципальных нужд" метода сопоставимых рыночных цен (анализа рынка) для осуществления закупки, объект закупки которой включает товары, указанные в позициях 1 - 443 приложения N 2,  предусмотренные подпунктом «в» пункта 7  ПП 1875 не применяются, на основании абзаца 5 подпункта "г" ПП 1875, так как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рублей;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</si>
</sst>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22" fillId="0" borderId="0" applyNumberFormat="0" applyFill="0" applyBorder="0" applyAlignment="0" applyProtection="0"/>
  </cellStyleXfs>
  <cellXfs count="80">
    <xf numFmtId="0" fontId="0" fillId="0" borderId="0" xfId="0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1" fontId="14" fillId="2" borderId="6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4" fontId="6" fillId="0" borderId="2" xfId="1" applyNumberFormat="1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4" fontId="15" fillId="5" borderId="1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horizontal="justify" vertical="top" wrapText="1"/>
    </xf>
    <xf numFmtId="0" fontId="15" fillId="0" borderId="4" xfId="0" applyFont="1" applyBorder="1" applyAlignment="1">
      <alignment horizontal="justify" wrapText="1"/>
    </xf>
    <xf numFmtId="0" fontId="15" fillId="0" borderId="0" xfId="0" applyFont="1" applyBorder="1" applyAlignment="1">
      <alignment horizontal="justify" wrapText="1"/>
    </xf>
    <xf numFmtId="1" fontId="11" fillId="2" borderId="9" xfId="0" applyNumberFormat="1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right" vertical="center" wrapText="1"/>
    </xf>
    <xf numFmtId="4" fontId="16" fillId="0" borderId="7" xfId="0" applyNumberFormat="1" applyFont="1" applyBorder="1" applyAlignment="1">
      <alignment horizontal="right" vertical="center" wrapText="1"/>
    </xf>
    <xf numFmtId="4" fontId="16" fillId="0" borderId="6" xfId="0" applyNumberFormat="1" applyFont="1" applyBorder="1" applyAlignment="1">
      <alignment horizontal="right" vertical="center" wrapText="1"/>
    </xf>
    <xf numFmtId="4" fontId="16" fillId="0" borderId="5" xfId="0" applyNumberFormat="1" applyFont="1" applyBorder="1" applyAlignment="1">
      <alignment horizontal="righ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justify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8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9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4" borderId="7" xfId="0" applyFont="1" applyFill="1" applyBorder="1" applyAlignment="1">
      <alignment horizontal="left" vertical="top" wrapText="1"/>
    </xf>
    <xf numFmtId="0" fontId="13" fillId="6" borderId="6" xfId="0" applyFont="1" applyFill="1" applyBorder="1" applyAlignment="1">
      <alignment horizontal="left" vertical="top" wrapText="1"/>
    </xf>
  </cellXfs>
  <cellStyles count="3">
    <cellStyle name="Гиперссылка" xfId="2" builtinId="8"/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6</xdr:row>
      <xdr:rowOff>0</xdr:rowOff>
    </xdr:from>
    <xdr:to>
      <xdr:col>22</xdr:col>
      <xdr:colOff>485775</xdr:colOff>
      <xdr:row>6</xdr:row>
      <xdr:rowOff>0</xdr:rowOff>
    </xdr:to>
    <xdr:pic>
      <xdr:nvPicPr>
        <xdr:cNvPr id="1140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7021175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8</xdr:row>
      <xdr:rowOff>295275</xdr:rowOff>
    </xdr:from>
    <xdr:to>
      <xdr:col>17</xdr:col>
      <xdr:colOff>561975</xdr:colOff>
      <xdr:row>8</xdr:row>
      <xdr:rowOff>295275</xdr:rowOff>
    </xdr:to>
    <xdr:pic>
      <xdr:nvPicPr>
        <xdr:cNvPr id="11409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915900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8</xdr:row>
      <xdr:rowOff>419100</xdr:rowOff>
    </xdr:from>
    <xdr:to>
      <xdr:col>21</xdr:col>
      <xdr:colOff>590550</xdr:colOff>
      <xdr:row>8</xdr:row>
      <xdr:rowOff>419100</xdr:rowOff>
    </xdr:to>
    <xdr:pic>
      <xdr:nvPicPr>
        <xdr:cNvPr id="11409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87700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8</xdr:row>
      <xdr:rowOff>638175</xdr:rowOff>
    </xdr:from>
    <xdr:to>
      <xdr:col>22</xdr:col>
      <xdr:colOff>704850</xdr:colOff>
      <xdr:row>8</xdr:row>
      <xdr:rowOff>638175</xdr:rowOff>
    </xdr:to>
    <xdr:pic>
      <xdr:nvPicPr>
        <xdr:cNvPr id="11409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8775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9</xdr:row>
      <xdr:rowOff>238125</xdr:rowOff>
    </xdr:from>
    <xdr:to>
      <xdr:col>20</xdr:col>
      <xdr:colOff>485775</xdr:colOff>
      <xdr:row>9</xdr:row>
      <xdr:rowOff>238125</xdr:rowOff>
    </xdr:to>
    <xdr:pic>
      <xdr:nvPicPr>
        <xdr:cNvPr id="11409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9</xdr:row>
      <xdr:rowOff>238125</xdr:rowOff>
    </xdr:from>
    <xdr:to>
      <xdr:col>20</xdr:col>
      <xdr:colOff>485775</xdr:colOff>
      <xdr:row>9</xdr:row>
      <xdr:rowOff>238125</xdr:rowOff>
    </xdr:to>
    <xdr:pic>
      <xdr:nvPicPr>
        <xdr:cNvPr id="11409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8</xdr:row>
      <xdr:rowOff>285750</xdr:rowOff>
    </xdr:from>
    <xdr:to>
      <xdr:col>17</xdr:col>
      <xdr:colOff>609600</xdr:colOff>
      <xdr:row>8</xdr:row>
      <xdr:rowOff>609600</xdr:rowOff>
    </xdr:to>
    <xdr:pic>
      <xdr:nvPicPr>
        <xdr:cNvPr id="1141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887325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8</xdr:row>
      <xdr:rowOff>600075</xdr:rowOff>
    </xdr:from>
    <xdr:to>
      <xdr:col>21</xdr:col>
      <xdr:colOff>857250</xdr:colOff>
      <xdr:row>8</xdr:row>
      <xdr:rowOff>942975</xdr:rowOff>
    </xdr:to>
    <xdr:pic>
      <xdr:nvPicPr>
        <xdr:cNvPr id="1141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8175" y="28670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8</xdr:row>
      <xdr:rowOff>819150</xdr:rowOff>
    </xdr:from>
    <xdr:to>
      <xdr:col>22</xdr:col>
      <xdr:colOff>695325</xdr:colOff>
      <xdr:row>8</xdr:row>
      <xdr:rowOff>1085850</xdr:rowOff>
    </xdr:to>
    <xdr:pic>
      <xdr:nvPicPr>
        <xdr:cNvPr id="1141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0" y="30861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9</xdr:row>
      <xdr:rowOff>9525</xdr:rowOff>
    </xdr:from>
    <xdr:to>
      <xdr:col>20</xdr:col>
      <xdr:colOff>571500</xdr:colOff>
      <xdr:row>9</xdr:row>
      <xdr:rowOff>219075</xdr:rowOff>
    </xdr:to>
    <xdr:pic>
      <xdr:nvPicPr>
        <xdr:cNvPr id="1141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92400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7</xdr:row>
      <xdr:rowOff>28575</xdr:rowOff>
    </xdr:from>
    <xdr:to>
      <xdr:col>17</xdr:col>
      <xdr:colOff>9524</xdr:colOff>
      <xdr:row>8</xdr:row>
      <xdr:rowOff>9525</xdr:rowOff>
    </xdr:to>
    <xdr:pic>
      <xdr:nvPicPr>
        <xdr:cNvPr id="11410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142875</xdr:colOff>
      <xdr:row>7</xdr:row>
      <xdr:rowOff>152400</xdr:rowOff>
    </xdr:from>
    <xdr:to>
      <xdr:col>16</xdr:col>
      <xdr:colOff>590549</xdr:colOff>
      <xdr:row>8</xdr:row>
      <xdr:rowOff>314325</xdr:rowOff>
    </xdr:to>
    <xdr:pic>
      <xdr:nvPicPr>
        <xdr:cNvPr id="114105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9625" y="22383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zakupki.gov.ru/epz/ktru/ktruCard/ktru-description.html?itemId=32.99.12.110-00000005" TargetMode="External"/><Relationship Id="rId13" Type="http://schemas.openxmlformats.org/officeDocument/2006/relationships/hyperlink" Target="https://zakupki.gov.ru/epz/ktru/ktruCard/ktru-description.html?itemId=25.99.23.000-00000013" TargetMode="External"/><Relationship Id="rId18" Type="http://schemas.openxmlformats.org/officeDocument/2006/relationships/hyperlink" Target="https://new.gz-spb.ru/" TargetMode="External"/><Relationship Id="rId26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22.29.25.000-00000002" TargetMode="External"/><Relationship Id="rId21" Type="http://schemas.openxmlformats.org/officeDocument/2006/relationships/hyperlink" Target="https://new.gz-spb.ru/" TargetMode="External"/><Relationship Id="rId7" Type="http://schemas.openxmlformats.org/officeDocument/2006/relationships/hyperlink" Target="https://zakupki.gov.ru/epz/ktru/ktruCard/ktru-description.html?itemId=22.29.25.000-00000054" TargetMode="External"/><Relationship Id="rId12" Type="http://schemas.openxmlformats.org/officeDocument/2006/relationships/hyperlink" Target="https://zakupki.gov.ru/epz/ktru/ktruCard/ktru-description.html?itemId=32.99.15.110-00000002" TargetMode="External"/><Relationship Id="rId17" Type="http://schemas.openxmlformats.org/officeDocument/2006/relationships/hyperlink" Target="https://new.gz-spb.ru/" TargetMode="External"/><Relationship Id="rId25" Type="http://schemas.openxmlformats.org/officeDocument/2006/relationships/hyperlink" Target="https://new.gz-spb.ru/" TargetMode="External"/><Relationship Id="rId2" Type="http://schemas.openxmlformats.org/officeDocument/2006/relationships/hyperlink" Target="https://zakupki.gov.ru/epz/ktru/ktruCard/ktru-description.html?itemId=25.99.23.000-00000022" TargetMode="External"/><Relationship Id="rId16" Type="http://schemas.openxmlformats.org/officeDocument/2006/relationships/hyperlink" Target="https://new.gz-spb.ru/" TargetMode="External"/><Relationship Id="rId20" Type="http://schemas.openxmlformats.org/officeDocument/2006/relationships/hyperlink" Target="https://new.gz-spb.ru/" TargetMode="External"/><Relationship Id="rId29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25.99.23.000-00000022" TargetMode="External"/><Relationship Id="rId6" Type="http://schemas.openxmlformats.org/officeDocument/2006/relationships/hyperlink" Target="https://zakupki.gov.ru/epz/ktru/ktruCard/ktru-description.html?itemId=17.23.13.193-00000007" TargetMode="External"/><Relationship Id="rId11" Type="http://schemas.openxmlformats.org/officeDocument/2006/relationships/hyperlink" Target="https://zakupki.gov.ru/epz/ktru/ktruCard/ktru-description.html?itemId=22.29.25.000-00000008" TargetMode="External"/><Relationship Id="rId24" Type="http://schemas.openxmlformats.org/officeDocument/2006/relationships/hyperlink" Target="https://new.gz-spb.ru/" TargetMode="External"/><Relationship Id="rId32" Type="http://schemas.openxmlformats.org/officeDocument/2006/relationships/drawing" Target="../drawings/drawing1.xml"/><Relationship Id="rId5" Type="http://schemas.openxmlformats.org/officeDocument/2006/relationships/hyperlink" Target="https://zakupki.gov.ru/epz/ktru/ktruCard/ktru-description.html?itemId=20.52.10.190-00000003" TargetMode="External"/><Relationship Id="rId15" Type="http://schemas.openxmlformats.org/officeDocument/2006/relationships/hyperlink" Target="https://zakupki.gov.ru/epz/ktru/ktruCard/ktru-description.html?itemId=20.59.59.900-00000003" TargetMode="External"/><Relationship Id="rId23" Type="http://schemas.openxmlformats.org/officeDocument/2006/relationships/hyperlink" Target="https://new.gz-spb.ru/" TargetMode="External"/><Relationship Id="rId28" Type="http://schemas.openxmlformats.org/officeDocument/2006/relationships/hyperlink" Target="https://new.gz-spb.ru/" TargetMode="External"/><Relationship Id="rId10" Type="http://schemas.openxmlformats.org/officeDocument/2006/relationships/hyperlink" Target="https://zakupki.gov.ru/epz/ktru/ktruCard/ktru-description.html?itemId=17.23.13.193-00000004" TargetMode="External"/><Relationship Id="rId19" Type="http://schemas.openxmlformats.org/officeDocument/2006/relationships/hyperlink" Target="https://new.gz-spb.ru/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zakupki.gov.ru/epz/ktru/ktruCard/ktru-description.html?itemId=25.71.11.120-00000004" TargetMode="External"/><Relationship Id="rId9" Type="http://schemas.openxmlformats.org/officeDocument/2006/relationships/hyperlink" Target="https://zakupki.gov.ru/epz/ktru/ktruCard/ktru-description.html?itemId=17.12.14.160-00000007" TargetMode="External"/><Relationship Id="rId14" Type="http://schemas.openxmlformats.org/officeDocument/2006/relationships/hyperlink" Target="https://zakupki.gov.ru/epz/ktru/ktruCard/ktru-description.html?itemId=32.99.12.110-00000007" TargetMode="External"/><Relationship Id="rId22" Type="http://schemas.openxmlformats.org/officeDocument/2006/relationships/hyperlink" Target="https://new.gz-spb.ru/" TargetMode="External"/><Relationship Id="rId27" Type="http://schemas.openxmlformats.org/officeDocument/2006/relationships/hyperlink" Target="https://new.gz-spb.ru/" TargetMode="External"/><Relationship Id="rId30" Type="http://schemas.openxmlformats.org/officeDocument/2006/relationships/hyperlink" Target="https://zakupki.gov.ru/epz/ktru/ktruCard/ktru-description.html?itemId=22.29.25.000-000000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A33"/>
  <sheetViews>
    <sheetView tabSelected="1" zoomScale="70" zoomScaleNormal="70" workbookViewId="0">
      <selection activeCell="A6" sqref="A6:Y6"/>
    </sheetView>
  </sheetViews>
  <sheetFormatPr defaultRowHeight="15" x14ac:dyDescent="0.25"/>
  <cols>
    <col min="1" max="5" width="15.5703125" style="8" customWidth="1"/>
    <col min="6" max="6" width="28.85546875" style="8" customWidth="1"/>
    <col min="7" max="7" width="8.85546875" style="8" customWidth="1"/>
    <col min="8" max="8" width="3.5703125" style="9" customWidth="1"/>
    <col min="9" max="9" width="42.42578125" style="9" customWidth="1"/>
    <col min="10" max="10" width="29.28515625" style="13" hidden="1" customWidth="1"/>
    <col min="11" max="13" width="12.5703125" style="13" customWidth="1"/>
    <col min="14" max="14" width="11.42578125" style="13" customWidth="1"/>
    <col min="15" max="15" width="4.42578125" style="13" customWidth="1"/>
    <col min="16" max="16" width="6" style="13" customWidth="1"/>
    <col min="17" max="17" width="12" style="13" customWidth="1"/>
    <col min="18" max="18" width="15.5703125" style="13" customWidth="1"/>
    <col min="19" max="19" width="8.85546875" style="13" customWidth="1"/>
    <col min="20" max="20" width="9.85546875" style="13" customWidth="1"/>
    <col min="21" max="21" width="11.5703125" style="13" customWidth="1"/>
    <col min="22" max="22" width="14.140625" style="13" customWidth="1"/>
    <col min="23" max="23" width="10.85546875" style="13" customWidth="1"/>
    <col min="24" max="24" width="13.140625" style="13" customWidth="1"/>
    <col min="25" max="25" width="15.7109375" style="8" customWidth="1"/>
    <col min="26" max="26" width="16.140625" style="14" customWidth="1"/>
    <col min="27" max="27" width="26.5703125" style="14" customWidth="1"/>
    <col min="28" max="16384" width="9.140625" style="8"/>
  </cols>
  <sheetData>
    <row r="1" spans="1:27" customFormat="1" ht="24" customHeight="1" x14ac:dyDescent="0.25">
      <c r="A1" s="60" t="s">
        <v>35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27" customFormat="1" ht="14.25" customHeight="1" x14ac:dyDescent="0.2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</row>
    <row r="3" spans="1:27" customFormat="1" ht="15" customHeight="1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</row>
    <row r="4" spans="1:27" customFormat="1" ht="49.5" customHeight="1" x14ac:dyDescent="0.25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</row>
    <row r="5" spans="1:27" customFormat="1" ht="69" customHeight="1" x14ac:dyDescent="0.25">
      <c r="A5" s="77" t="s">
        <v>36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</row>
    <row r="6" spans="1:27" ht="135" customHeight="1" x14ac:dyDescent="0.25">
      <c r="A6" s="78" t="s">
        <v>134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</row>
    <row r="7" spans="1:27" ht="76.5" customHeight="1" x14ac:dyDescent="0.25">
      <c r="A7" s="79" t="s">
        <v>135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</row>
    <row r="8" spans="1:27" s="11" customFormat="1" ht="14.25" customHeight="1" x14ac:dyDescent="0.25">
      <c r="A8" s="63" t="s">
        <v>26</v>
      </c>
      <c r="B8" s="64"/>
      <c r="C8" s="63" t="s">
        <v>27</v>
      </c>
      <c r="D8" s="64"/>
      <c r="E8" s="63" t="s">
        <v>28</v>
      </c>
      <c r="F8" s="64"/>
      <c r="G8" s="57" t="s">
        <v>29</v>
      </c>
      <c r="H8" s="75" t="s">
        <v>0</v>
      </c>
      <c r="I8" s="51" t="s">
        <v>3</v>
      </c>
      <c r="J8" s="52"/>
      <c r="K8" s="65" t="s">
        <v>16</v>
      </c>
      <c r="L8" s="66"/>
      <c r="M8" s="66"/>
      <c r="N8" s="66"/>
      <c r="O8" s="67"/>
      <c r="P8" s="61" t="s">
        <v>34</v>
      </c>
      <c r="Q8" s="68" t="s">
        <v>20</v>
      </c>
      <c r="R8" s="57"/>
      <c r="S8" s="61" t="s">
        <v>37</v>
      </c>
      <c r="T8" s="61" t="s">
        <v>4</v>
      </c>
      <c r="U8" s="72" t="s">
        <v>2</v>
      </c>
      <c r="V8" s="73"/>
      <c r="W8" s="74"/>
      <c r="X8" s="70" t="s">
        <v>13</v>
      </c>
      <c r="Y8" s="55" t="s">
        <v>23</v>
      </c>
      <c r="Z8" s="15"/>
      <c r="AA8" s="15"/>
    </row>
    <row r="9" spans="1:27" s="11" customFormat="1" ht="142.5" customHeight="1" x14ac:dyDescent="0.25">
      <c r="A9" s="46" t="s">
        <v>30</v>
      </c>
      <c r="B9" s="48" t="s">
        <v>31</v>
      </c>
      <c r="C9" s="46" t="s">
        <v>30</v>
      </c>
      <c r="D9" s="48" t="s">
        <v>31</v>
      </c>
      <c r="E9" s="46" t="s">
        <v>30</v>
      </c>
      <c r="F9" s="48" t="s">
        <v>31</v>
      </c>
      <c r="G9" s="58"/>
      <c r="H9" s="76"/>
      <c r="I9" s="53"/>
      <c r="J9" s="54"/>
      <c r="K9" s="12" t="s">
        <v>7</v>
      </c>
      <c r="L9" s="12" t="s">
        <v>8</v>
      </c>
      <c r="M9" s="12" t="s">
        <v>9</v>
      </c>
      <c r="N9" s="12" t="s">
        <v>10</v>
      </c>
      <c r="O9" s="12" t="s">
        <v>11</v>
      </c>
      <c r="P9" s="62"/>
      <c r="Q9" s="69"/>
      <c r="R9" s="59"/>
      <c r="S9" s="62"/>
      <c r="T9" s="62"/>
      <c r="U9" s="2" t="s">
        <v>5</v>
      </c>
      <c r="V9" s="3" t="s">
        <v>1</v>
      </c>
      <c r="W9" s="6" t="s">
        <v>6</v>
      </c>
      <c r="X9" s="71"/>
      <c r="Y9" s="56"/>
      <c r="Z9" s="15"/>
      <c r="AA9" s="15"/>
    </row>
    <row r="10" spans="1:27" s="10" customFormat="1" ht="49.5" customHeight="1" x14ac:dyDescent="0.25">
      <c r="A10" s="47"/>
      <c r="B10" s="49"/>
      <c r="C10" s="47"/>
      <c r="D10" s="49"/>
      <c r="E10" s="47"/>
      <c r="F10" s="49"/>
      <c r="G10" s="58"/>
      <c r="H10" s="4">
        <v>1</v>
      </c>
      <c r="I10" s="40">
        <v>2</v>
      </c>
      <c r="J10" s="41"/>
      <c r="K10" s="4">
        <v>3</v>
      </c>
      <c r="L10" s="4">
        <v>4</v>
      </c>
      <c r="M10" s="4">
        <v>5</v>
      </c>
      <c r="N10" s="4">
        <v>6</v>
      </c>
      <c r="O10" s="4">
        <v>7</v>
      </c>
      <c r="P10" s="4" t="s">
        <v>21</v>
      </c>
      <c r="Q10" s="4" t="s">
        <v>22</v>
      </c>
      <c r="R10" s="4" t="s">
        <v>25</v>
      </c>
      <c r="S10" s="5">
        <v>10</v>
      </c>
      <c r="T10" s="5" t="s">
        <v>12</v>
      </c>
      <c r="U10" s="5" t="s">
        <v>17</v>
      </c>
      <c r="V10" s="5">
        <v>13</v>
      </c>
      <c r="W10" s="5">
        <v>14</v>
      </c>
      <c r="X10" s="5" t="s">
        <v>14</v>
      </c>
      <c r="Y10" s="4" t="s">
        <v>15</v>
      </c>
      <c r="Z10" s="16"/>
      <c r="AA10" s="16"/>
    </row>
    <row r="11" spans="1:27" s="11" customFormat="1" ht="74.25" customHeight="1" x14ac:dyDescent="0.25">
      <c r="A11" s="28" t="s">
        <v>63</v>
      </c>
      <c r="B11" s="28" t="s">
        <v>49</v>
      </c>
      <c r="C11" s="28" t="s">
        <v>77</v>
      </c>
      <c r="D11" s="28" t="s">
        <v>91</v>
      </c>
      <c r="E11" s="28" t="s">
        <v>40</v>
      </c>
      <c r="F11" s="28" t="s">
        <v>106</v>
      </c>
      <c r="G11" s="27" t="s">
        <v>129</v>
      </c>
      <c r="H11" s="26">
        <v>1</v>
      </c>
      <c r="I11" s="28" t="s">
        <v>49</v>
      </c>
      <c r="J11" s="25"/>
      <c r="K11" s="35">
        <v>165.3</v>
      </c>
      <c r="L11" s="34">
        <v>97</v>
      </c>
      <c r="M11" s="18">
        <v>100.3</v>
      </c>
      <c r="N11" s="18"/>
      <c r="O11" s="18"/>
      <c r="P11" s="19"/>
      <c r="Q11" s="30">
        <v>397.81</v>
      </c>
      <c r="R11" s="20">
        <f t="shared" ref="R11:R27" si="0">K11+L11+M11+N11+O11+P11</f>
        <v>362.6</v>
      </c>
      <c r="S11" s="21">
        <v>3</v>
      </c>
      <c r="T11" s="21">
        <f t="shared" ref="T11:T17" si="1">COUNT(K11:P11)</f>
        <v>3</v>
      </c>
      <c r="U11" s="22">
        <f t="shared" ref="U11:U27" si="2">IF(ISERR(AVERAGE(K11:P11)),"",AVERAGE(K11:P11))</f>
        <v>120.87</v>
      </c>
      <c r="V11" s="22">
        <f t="shared" ref="V11:V27" si="3">IF(ISERR(STDEV(K11:P11)),"",STDEV(K11:P11))</f>
        <v>38.520000000000003</v>
      </c>
      <c r="W11" s="23">
        <f t="shared" ref="W11:W27" si="4">IF(ISERR(V11/U11),"",V11/U11)</f>
        <v>0.31900000000000001</v>
      </c>
      <c r="X11" s="24">
        <f>L11</f>
        <v>97</v>
      </c>
      <c r="Y11" s="18">
        <f t="shared" ref="Y11:Y27" si="5">X11*S11</f>
        <v>291</v>
      </c>
      <c r="Z11" s="15" t="s">
        <v>132</v>
      </c>
      <c r="AA11" s="15"/>
    </row>
    <row r="12" spans="1:27" s="11" customFormat="1" ht="74.25" customHeight="1" x14ac:dyDescent="0.25">
      <c r="A12" s="28" t="s">
        <v>64</v>
      </c>
      <c r="B12" s="28" t="s">
        <v>50</v>
      </c>
      <c r="C12" s="28" t="s">
        <v>78</v>
      </c>
      <c r="D12" s="28" t="s">
        <v>92</v>
      </c>
      <c r="E12" s="28" t="s">
        <v>41</v>
      </c>
      <c r="F12" s="28" t="s">
        <v>107</v>
      </c>
      <c r="G12" s="27" t="s">
        <v>129</v>
      </c>
      <c r="H12" s="26">
        <v>2</v>
      </c>
      <c r="I12" s="28" t="s">
        <v>50</v>
      </c>
      <c r="J12" s="25"/>
      <c r="K12" s="35">
        <v>167.07</v>
      </c>
      <c r="L12" s="34">
        <v>146</v>
      </c>
      <c r="M12" s="18">
        <v>151</v>
      </c>
      <c r="N12" s="18"/>
      <c r="O12" s="18"/>
      <c r="P12" s="19"/>
      <c r="Q12" s="30">
        <v>167.45</v>
      </c>
      <c r="R12" s="20">
        <f t="shared" si="0"/>
        <v>464.07</v>
      </c>
      <c r="S12" s="21">
        <v>124</v>
      </c>
      <c r="T12" s="21">
        <f t="shared" si="1"/>
        <v>3</v>
      </c>
      <c r="U12" s="22">
        <f t="shared" si="2"/>
        <v>154.69</v>
      </c>
      <c r="V12" s="22">
        <f t="shared" si="3"/>
        <v>11.01</v>
      </c>
      <c r="W12" s="23">
        <f t="shared" si="4"/>
        <v>7.0999999999999994E-2</v>
      </c>
      <c r="X12" s="24">
        <f t="shared" ref="X12:X27" si="6">L12</f>
        <v>146</v>
      </c>
      <c r="Y12" s="18">
        <f t="shared" si="5"/>
        <v>18104</v>
      </c>
      <c r="Z12" s="15" t="s">
        <v>131</v>
      </c>
      <c r="AA12" s="15"/>
    </row>
    <row r="13" spans="1:27" s="11" customFormat="1" ht="74.25" customHeight="1" x14ac:dyDescent="0.25">
      <c r="A13" s="28" t="s">
        <v>65</v>
      </c>
      <c r="B13" s="28" t="s">
        <v>108</v>
      </c>
      <c r="C13" s="28" t="s">
        <v>79</v>
      </c>
      <c r="D13" s="28" t="s">
        <v>93</v>
      </c>
      <c r="E13" s="28" t="s">
        <v>42</v>
      </c>
      <c r="F13" s="28" t="s">
        <v>109</v>
      </c>
      <c r="G13" s="27" t="s">
        <v>129</v>
      </c>
      <c r="H13" s="26">
        <v>3</v>
      </c>
      <c r="I13" s="29" t="s">
        <v>51</v>
      </c>
      <c r="J13" s="25"/>
      <c r="K13" s="35">
        <v>21.84</v>
      </c>
      <c r="L13" s="34">
        <v>16</v>
      </c>
      <c r="M13" s="18">
        <v>16.54</v>
      </c>
      <c r="N13" s="18"/>
      <c r="O13" s="18"/>
      <c r="P13" s="19"/>
      <c r="Q13" s="31">
        <v>22.15</v>
      </c>
      <c r="R13" s="20">
        <f t="shared" si="0"/>
        <v>54.38</v>
      </c>
      <c r="S13" s="21">
        <v>260</v>
      </c>
      <c r="T13" s="21">
        <f t="shared" si="1"/>
        <v>3</v>
      </c>
      <c r="U13" s="22">
        <f t="shared" si="2"/>
        <v>18.13</v>
      </c>
      <c r="V13" s="22">
        <f t="shared" si="3"/>
        <v>3.23</v>
      </c>
      <c r="W13" s="23">
        <f t="shared" si="4"/>
        <v>0.17799999999999999</v>
      </c>
      <c r="X13" s="24">
        <f t="shared" si="6"/>
        <v>16</v>
      </c>
      <c r="Y13" s="18">
        <f t="shared" si="5"/>
        <v>4160</v>
      </c>
      <c r="Z13" s="15" t="s">
        <v>133</v>
      </c>
      <c r="AA13" s="15"/>
    </row>
    <row r="14" spans="1:27" s="11" customFormat="1" ht="74.25" customHeight="1" x14ac:dyDescent="0.25">
      <c r="A14" s="28" t="s">
        <v>66</v>
      </c>
      <c r="B14" s="28" t="s">
        <v>110</v>
      </c>
      <c r="C14" s="28" t="s">
        <v>80</v>
      </c>
      <c r="D14" s="28" t="s">
        <v>94</v>
      </c>
      <c r="E14" s="28" t="s">
        <v>43</v>
      </c>
      <c r="F14" s="28" t="s">
        <v>111</v>
      </c>
      <c r="G14" s="27" t="s">
        <v>128</v>
      </c>
      <c r="H14" s="26">
        <v>4</v>
      </c>
      <c r="I14" s="28" t="s">
        <v>52</v>
      </c>
      <c r="J14" s="25"/>
      <c r="K14" s="35">
        <v>596.16</v>
      </c>
      <c r="L14" s="34">
        <v>500</v>
      </c>
      <c r="M14" s="18">
        <v>517</v>
      </c>
      <c r="N14" s="18"/>
      <c r="O14" s="18"/>
      <c r="P14" s="19"/>
      <c r="Q14" s="30">
        <v>630.39</v>
      </c>
      <c r="R14" s="20">
        <f t="shared" si="0"/>
        <v>1613.16</v>
      </c>
      <c r="S14" s="21">
        <v>48</v>
      </c>
      <c r="T14" s="21">
        <f t="shared" si="1"/>
        <v>3</v>
      </c>
      <c r="U14" s="22">
        <f t="shared" si="2"/>
        <v>537.72</v>
      </c>
      <c r="V14" s="22">
        <f t="shared" si="3"/>
        <v>51.32</v>
      </c>
      <c r="W14" s="23">
        <f t="shared" si="4"/>
        <v>9.5000000000000001E-2</v>
      </c>
      <c r="X14" s="24">
        <f t="shared" si="6"/>
        <v>500</v>
      </c>
      <c r="Y14" s="18">
        <f t="shared" si="5"/>
        <v>24000</v>
      </c>
      <c r="Z14" s="15" t="s">
        <v>132</v>
      </c>
      <c r="AA14" s="15"/>
    </row>
    <row r="15" spans="1:27" s="11" customFormat="1" ht="74.25" customHeight="1" x14ac:dyDescent="0.25">
      <c r="A15" s="28" t="s">
        <v>67</v>
      </c>
      <c r="B15" s="28" t="s">
        <v>112</v>
      </c>
      <c r="C15" s="28" t="s">
        <v>115</v>
      </c>
      <c r="D15" s="28" t="s">
        <v>95</v>
      </c>
      <c r="E15" s="28" t="s">
        <v>44</v>
      </c>
      <c r="F15" s="28" t="s">
        <v>113</v>
      </c>
      <c r="G15" s="27" t="s">
        <v>114</v>
      </c>
      <c r="H15" s="26">
        <v>5</v>
      </c>
      <c r="I15" s="28" t="s">
        <v>53</v>
      </c>
      <c r="J15" s="25"/>
      <c r="K15" s="35">
        <v>70.180000000000007</v>
      </c>
      <c r="L15" s="34">
        <v>69</v>
      </c>
      <c r="M15" s="18">
        <v>71.349999999999994</v>
      </c>
      <c r="N15" s="18"/>
      <c r="O15" s="18"/>
      <c r="P15" s="19"/>
      <c r="Q15" s="30"/>
      <c r="R15" s="20">
        <f t="shared" si="0"/>
        <v>210.53</v>
      </c>
      <c r="S15" s="21">
        <v>2</v>
      </c>
      <c r="T15" s="21">
        <f t="shared" si="1"/>
        <v>3</v>
      </c>
      <c r="U15" s="22">
        <f t="shared" si="2"/>
        <v>70.180000000000007</v>
      </c>
      <c r="V15" s="22">
        <f t="shared" si="3"/>
        <v>1.18</v>
      </c>
      <c r="W15" s="23">
        <f t="shared" si="4"/>
        <v>1.7000000000000001E-2</v>
      </c>
      <c r="X15" s="24">
        <f t="shared" si="6"/>
        <v>69</v>
      </c>
      <c r="Y15" s="18">
        <f t="shared" si="5"/>
        <v>138</v>
      </c>
      <c r="Z15" s="15" t="s">
        <v>133</v>
      </c>
      <c r="AA15" s="15"/>
    </row>
    <row r="16" spans="1:27" s="11" customFormat="1" ht="74.25" customHeight="1" x14ac:dyDescent="0.25">
      <c r="A16" s="28" t="s">
        <v>67</v>
      </c>
      <c r="B16" s="28" t="s">
        <v>112</v>
      </c>
      <c r="C16" s="28" t="s">
        <v>81</v>
      </c>
      <c r="D16" s="28" t="s">
        <v>96</v>
      </c>
      <c r="E16" s="28" t="s">
        <v>44</v>
      </c>
      <c r="F16" s="28" t="s">
        <v>113</v>
      </c>
      <c r="G16" s="27" t="s">
        <v>129</v>
      </c>
      <c r="H16" s="26">
        <v>6</v>
      </c>
      <c r="I16" s="28" t="s">
        <v>54</v>
      </c>
      <c r="J16" s="25"/>
      <c r="K16" s="35">
        <v>76.7</v>
      </c>
      <c r="L16" s="34">
        <v>75</v>
      </c>
      <c r="M16" s="18">
        <v>77.55</v>
      </c>
      <c r="N16" s="18"/>
      <c r="O16" s="18"/>
      <c r="P16" s="19"/>
      <c r="Q16" s="32">
        <v>80.23</v>
      </c>
      <c r="R16" s="20">
        <f t="shared" si="0"/>
        <v>229.25</v>
      </c>
      <c r="S16" s="21">
        <v>24</v>
      </c>
      <c r="T16" s="21">
        <f t="shared" si="1"/>
        <v>3</v>
      </c>
      <c r="U16" s="22">
        <f t="shared" si="2"/>
        <v>76.42</v>
      </c>
      <c r="V16" s="22">
        <f t="shared" si="3"/>
        <v>1.3</v>
      </c>
      <c r="W16" s="23">
        <f t="shared" si="4"/>
        <v>1.7000000000000001E-2</v>
      </c>
      <c r="X16" s="24">
        <f t="shared" si="6"/>
        <v>75</v>
      </c>
      <c r="Y16" s="18">
        <f t="shared" si="5"/>
        <v>1800</v>
      </c>
      <c r="Z16" s="15" t="s">
        <v>133</v>
      </c>
      <c r="AA16" s="15"/>
    </row>
    <row r="17" spans="1:27" s="11" customFormat="1" ht="74.25" customHeight="1" x14ac:dyDescent="0.25">
      <c r="A17" s="28" t="s">
        <v>68</v>
      </c>
      <c r="B17" s="28" t="s">
        <v>116</v>
      </c>
      <c r="C17" s="28" t="s">
        <v>82</v>
      </c>
      <c r="D17" s="28" t="s">
        <v>97</v>
      </c>
      <c r="E17" s="28" t="s">
        <v>45</v>
      </c>
      <c r="F17" s="28" t="s">
        <v>117</v>
      </c>
      <c r="G17" s="27" t="s">
        <v>129</v>
      </c>
      <c r="H17" s="26">
        <v>7</v>
      </c>
      <c r="I17" s="28" t="s">
        <v>55</v>
      </c>
      <c r="J17" s="25"/>
      <c r="K17" s="35">
        <v>52.94</v>
      </c>
      <c r="L17" s="34">
        <v>45</v>
      </c>
      <c r="M17" s="18">
        <v>46.53</v>
      </c>
      <c r="N17" s="18"/>
      <c r="O17" s="18"/>
      <c r="P17" s="19"/>
      <c r="Q17" s="30">
        <v>54.07</v>
      </c>
      <c r="R17" s="20">
        <f t="shared" si="0"/>
        <v>144.47</v>
      </c>
      <c r="S17" s="21">
        <v>240</v>
      </c>
      <c r="T17" s="21">
        <f t="shared" si="1"/>
        <v>3</v>
      </c>
      <c r="U17" s="22">
        <f t="shared" si="2"/>
        <v>48.16</v>
      </c>
      <c r="V17" s="22">
        <f t="shared" si="3"/>
        <v>4.21</v>
      </c>
      <c r="W17" s="23">
        <f t="shared" si="4"/>
        <v>8.6999999999999994E-2</v>
      </c>
      <c r="X17" s="24">
        <f t="shared" si="6"/>
        <v>45</v>
      </c>
      <c r="Y17" s="18">
        <f t="shared" si="5"/>
        <v>10800</v>
      </c>
      <c r="Z17" s="15" t="s">
        <v>131</v>
      </c>
      <c r="AA17" s="15"/>
    </row>
    <row r="18" spans="1:27" s="11" customFormat="1" ht="74.25" customHeight="1" x14ac:dyDescent="0.25">
      <c r="A18" s="28" t="s">
        <v>69</v>
      </c>
      <c r="B18" s="28" t="s">
        <v>108</v>
      </c>
      <c r="C18" s="28"/>
      <c r="D18" s="28"/>
      <c r="E18" s="28" t="s">
        <v>42</v>
      </c>
      <c r="F18" s="28" t="s">
        <v>118</v>
      </c>
      <c r="G18" s="27" t="s">
        <v>129</v>
      </c>
      <c r="H18" s="26">
        <v>8</v>
      </c>
      <c r="I18" s="28" t="s">
        <v>56</v>
      </c>
      <c r="J18" s="25"/>
      <c r="K18" s="35">
        <v>383</v>
      </c>
      <c r="L18" s="34">
        <v>222</v>
      </c>
      <c r="M18" s="18">
        <v>229.55</v>
      </c>
      <c r="N18" s="18"/>
      <c r="O18" s="18"/>
      <c r="P18" s="19"/>
      <c r="Q18" s="30"/>
      <c r="R18" s="20">
        <f t="shared" si="0"/>
        <v>834.55</v>
      </c>
      <c r="S18" s="21">
        <v>4</v>
      </c>
      <c r="T18" s="21">
        <f t="shared" ref="T18:T23" si="7">COUNT(K18:P18)</f>
        <v>3</v>
      </c>
      <c r="U18" s="22">
        <f t="shared" si="2"/>
        <v>278.18</v>
      </c>
      <c r="V18" s="22">
        <f t="shared" si="3"/>
        <v>90.85</v>
      </c>
      <c r="W18" s="23">
        <f t="shared" si="4"/>
        <v>0.32700000000000001</v>
      </c>
      <c r="X18" s="24">
        <f t="shared" si="6"/>
        <v>222</v>
      </c>
      <c r="Y18" s="18">
        <f t="shared" si="5"/>
        <v>888</v>
      </c>
      <c r="Z18" s="15" t="s">
        <v>133</v>
      </c>
      <c r="AA18" s="15"/>
    </row>
    <row r="19" spans="1:27" s="11" customFormat="1" ht="74.25" customHeight="1" x14ac:dyDescent="0.25">
      <c r="A19" s="28" t="s">
        <v>70</v>
      </c>
      <c r="B19" s="28" t="s">
        <v>119</v>
      </c>
      <c r="C19" s="28" t="s">
        <v>83</v>
      </c>
      <c r="D19" s="28" t="s">
        <v>98</v>
      </c>
      <c r="E19" s="28" t="s">
        <v>46</v>
      </c>
      <c r="F19" s="28" t="s">
        <v>120</v>
      </c>
      <c r="G19" s="27" t="s">
        <v>128</v>
      </c>
      <c r="H19" s="26">
        <v>9</v>
      </c>
      <c r="I19" s="28" t="s">
        <v>57</v>
      </c>
      <c r="J19" s="25"/>
      <c r="K19" s="35">
        <v>78.25</v>
      </c>
      <c r="L19" s="34">
        <v>46</v>
      </c>
      <c r="M19" s="18">
        <v>47.56</v>
      </c>
      <c r="N19" s="18"/>
      <c r="O19" s="18"/>
      <c r="P19" s="19"/>
      <c r="Q19" s="30">
        <v>123.69</v>
      </c>
      <c r="R19" s="20">
        <f t="shared" si="0"/>
        <v>171.81</v>
      </c>
      <c r="S19" s="21">
        <v>7</v>
      </c>
      <c r="T19" s="21">
        <f t="shared" si="7"/>
        <v>3</v>
      </c>
      <c r="U19" s="22">
        <f t="shared" si="2"/>
        <v>57.27</v>
      </c>
      <c r="V19" s="22">
        <f t="shared" si="3"/>
        <v>18.190000000000001</v>
      </c>
      <c r="W19" s="23">
        <f t="shared" si="4"/>
        <v>0.318</v>
      </c>
      <c r="X19" s="24">
        <f t="shared" si="6"/>
        <v>46</v>
      </c>
      <c r="Y19" s="18">
        <f t="shared" si="5"/>
        <v>322</v>
      </c>
      <c r="Z19" s="15" t="s">
        <v>133</v>
      </c>
      <c r="AA19" s="15"/>
    </row>
    <row r="20" spans="1:27" s="11" customFormat="1" ht="74.25" customHeight="1" x14ac:dyDescent="0.25">
      <c r="A20" s="28" t="s">
        <v>70</v>
      </c>
      <c r="B20" s="28" t="s">
        <v>119</v>
      </c>
      <c r="C20" s="28" t="s">
        <v>84</v>
      </c>
      <c r="D20" s="28" t="s">
        <v>99</v>
      </c>
      <c r="E20" s="28" t="s">
        <v>46</v>
      </c>
      <c r="F20" s="28" t="s">
        <v>120</v>
      </c>
      <c r="G20" s="27" t="s">
        <v>128</v>
      </c>
      <c r="H20" s="26">
        <v>10</v>
      </c>
      <c r="I20" s="28" t="s">
        <v>57</v>
      </c>
      <c r="J20" s="25"/>
      <c r="K20" s="35">
        <v>236.32</v>
      </c>
      <c r="L20" s="34">
        <v>177</v>
      </c>
      <c r="M20" s="18">
        <v>183</v>
      </c>
      <c r="N20" s="18"/>
      <c r="O20" s="18"/>
      <c r="P20" s="19"/>
      <c r="Q20" s="30">
        <v>496.71</v>
      </c>
      <c r="R20" s="20">
        <f t="shared" si="0"/>
        <v>596.32000000000005</v>
      </c>
      <c r="S20" s="21">
        <v>6</v>
      </c>
      <c r="T20" s="21">
        <f t="shared" si="7"/>
        <v>3</v>
      </c>
      <c r="U20" s="22">
        <f t="shared" si="2"/>
        <v>198.77</v>
      </c>
      <c r="V20" s="22">
        <f t="shared" si="3"/>
        <v>32.65</v>
      </c>
      <c r="W20" s="23">
        <f t="shared" si="4"/>
        <v>0.16400000000000001</v>
      </c>
      <c r="X20" s="24">
        <f t="shared" si="6"/>
        <v>177</v>
      </c>
      <c r="Y20" s="18">
        <f t="shared" si="5"/>
        <v>1062</v>
      </c>
      <c r="Z20" s="15" t="s">
        <v>133</v>
      </c>
      <c r="AA20" s="15"/>
    </row>
    <row r="21" spans="1:27" s="11" customFormat="1" ht="74.25" customHeight="1" x14ac:dyDescent="0.25">
      <c r="A21" s="28" t="s">
        <v>71</v>
      </c>
      <c r="B21" s="28" t="s">
        <v>58</v>
      </c>
      <c r="C21" s="28" t="s">
        <v>85</v>
      </c>
      <c r="D21" s="28" t="s">
        <v>100</v>
      </c>
      <c r="E21" s="28" t="s">
        <v>43</v>
      </c>
      <c r="F21" s="28" t="s">
        <v>121</v>
      </c>
      <c r="G21" s="27" t="s">
        <v>129</v>
      </c>
      <c r="H21" s="26">
        <v>11</v>
      </c>
      <c r="I21" s="28" t="s">
        <v>58</v>
      </c>
      <c r="J21" s="25"/>
      <c r="K21" s="35">
        <v>68</v>
      </c>
      <c r="L21" s="34">
        <v>51</v>
      </c>
      <c r="M21" s="18">
        <v>52.73</v>
      </c>
      <c r="N21" s="18"/>
      <c r="O21" s="18"/>
      <c r="P21" s="19"/>
      <c r="Q21" s="30">
        <v>112.3</v>
      </c>
      <c r="R21" s="20">
        <f t="shared" si="0"/>
        <v>171.73</v>
      </c>
      <c r="S21" s="21">
        <v>146</v>
      </c>
      <c r="T21" s="21">
        <f t="shared" si="7"/>
        <v>3</v>
      </c>
      <c r="U21" s="22">
        <f t="shared" si="2"/>
        <v>57.24</v>
      </c>
      <c r="V21" s="22">
        <f t="shared" si="3"/>
        <v>9.36</v>
      </c>
      <c r="W21" s="23">
        <f t="shared" si="4"/>
        <v>0.16400000000000001</v>
      </c>
      <c r="X21" s="24">
        <f t="shared" si="6"/>
        <v>51</v>
      </c>
      <c r="Y21" s="18">
        <f t="shared" si="5"/>
        <v>7446</v>
      </c>
      <c r="Z21" s="15" t="s">
        <v>132</v>
      </c>
      <c r="AA21" s="15"/>
    </row>
    <row r="22" spans="1:27" s="11" customFormat="1" ht="74.25" customHeight="1" x14ac:dyDescent="0.25">
      <c r="A22" s="28" t="s">
        <v>72</v>
      </c>
      <c r="B22" s="28" t="s">
        <v>122</v>
      </c>
      <c r="C22" s="28" t="s">
        <v>86</v>
      </c>
      <c r="D22" s="28" t="s">
        <v>101</v>
      </c>
      <c r="E22" s="28" t="s">
        <v>43</v>
      </c>
      <c r="F22" s="28" t="s">
        <v>111</v>
      </c>
      <c r="G22" s="27" t="s">
        <v>129</v>
      </c>
      <c r="H22" s="26">
        <v>12</v>
      </c>
      <c r="I22" s="28" t="s">
        <v>59</v>
      </c>
      <c r="J22" s="25"/>
      <c r="K22" s="35">
        <v>37.25</v>
      </c>
      <c r="L22" s="34">
        <v>25</v>
      </c>
      <c r="M22" s="18">
        <v>25.85</v>
      </c>
      <c r="N22" s="18"/>
      <c r="O22" s="18"/>
      <c r="P22" s="19"/>
      <c r="Q22" s="30">
        <v>37.57</v>
      </c>
      <c r="R22" s="20">
        <f t="shared" si="0"/>
        <v>88.1</v>
      </c>
      <c r="S22" s="21">
        <v>50</v>
      </c>
      <c r="T22" s="21">
        <f t="shared" si="7"/>
        <v>3</v>
      </c>
      <c r="U22" s="22">
        <f t="shared" si="2"/>
        <v>29.37</v>
      </c>
      <c r="V22" s="22">
        <f t="shared" si="3"/>
        <v>6.84</v>
      </c>
      <c r="W22" s="23">
        <f t="shared" si="4"/>
        <v>0.23300000000000001</v>
      </c>
      <c r="X22" s="24">
        <f t="shared" si="6"/>
        <v>25</v>
      </c>
      <c r="Y22" s="18">
        <f t="shared" si="5"/>
        <v>1250</v>
      </c>
      <c r="Z22" s="15" t="s">
        <v>132</v>
      </c>
      <c r="AA22" s="15"/>
    </row>
    <row r="23" spans="1:27" s="11" customFormat="1" ht="74.25" customHeight="1" x14ac:dyDescent="0.25">
      <c r="A23" s="28" t="s">
        <v>73</v>
      </c>
      <c r="B23" s="28" t="s">
        <v>123</v>
      </c>
      <c r="C23" s="28" t="s">
        <v>87</v>
      </c>
      <c r="D23" s="28" t="s">
        <v>102</v>
      </c>
      <c r="E23" s="28" t="s">
        <v>47</v>
      </c>
      <c r="F23" s="28" t="s">
        <v>124</v>
      </c>
      <c r="G23" s="27" t="s">
        <v>129</v>
      </c>
      <c r="H23" s="26">
        <v>13</v>
      </c>
      <c r="I23" s="28" t="s">
        <v>60</v>
      </c>
      <c r="J23" s="25"/>
      <c r="K23" s="35">
        <v>31.68</v>
      </c>
      <c r="L23" s="34">
        <v>27</v>
      </c>
      <c r="M23" s="18">
        <v>27.92</v>
      </c>
      <c r="N23" s="18"/>
      <c r="O23" s="18"/>
      <c r="P23" s="19"/>
      <c r="Q23" s="30">
        <v>32.69</v>
      </c>
      <c r="R23" s="20">
        <f t="shared" si="0"/>
        <v>86.6</v>
      </c>
      <c r="S23" s="21">
        <v>10</v>
      </c>
      <c r="T23" s="21">
        <f t="shared" si="7"/>
        <v>3</v>
      </c>
      <c r="U23" s="22">
        <f t="shared" si="2"/>
        <v>28.87</v>
      </c>
      <c r="V23" s="22">
        <f t="shared" si="3"/>
        <v>2.48</v>
      </c>
      <c r="W23" s="23">
        <f t="shared" si="4"/>
        <v>8.5999999999999993E-2</v>
      </c>
      <c r="X23" s="24">
        <f t="shared" si="6"/>
        <v>27</v>
      </c>
      <c r="Y23" s="18">
        <f t="shared" si="5"/>
        <v>270</v>
      </c>
      <c r="Z23" s="15" t="s">
        <v>133</v>
      </c>
      <c r="AA23" s="15"/>
    </row>
    <row r="24" spans="1:27" s="11" customFormat="1" ht="74.25" customHeight="1" x14ac:dyDescent="0.25">
      <c r="A24" s="28" t="s">
        <v>74</v>
      </c>
      <c r="B24" s="28" t="s">
        <v>125</v>
      </c>
      <c r="C24" s="28" t="s">
        <v>88</v>
      </c>
      <c r="D24" s="28" t="s">
        <v>103</v>
      </c>
      <c r="E24" s="28" t="s">
        <v>46</v>
      </c>
      <c r="F24" s="28" t="s">
        <v>120</v>
      </c>
      <c r="G24" s="27" t="s">
        <v>128</v>
      </c>
      <c r="H24" s="26">
        <v>14</v>
      </c>
      <c r="I24" s="28" t="s">
        <v>61</v>
      </c>
      <c r="J24" s="25"/>
      <c r="K24" s="35">
        <v>120.34</v>
      </c>
      <c r="L24" s="34">
        <v>70</v>
      </c>
      <c r="M24" s="18">
        <v>72.45</v>
      </c>
      <c r="N24" s="18"/>
      <c r="O24" s="18"/>
      <c r="P24" s="19"/>
      <c r="Q24" s="30">
        <v>123.04</v>
      </c>
      <c r="R24" s="20">
        <f t="shared" si="0"/>
        <v>262.79000000000002</v>
      </c>
      <c r="S24" s="21">
        <v>10</v>
      </c>
      <c r="T24" s="21">
        <f t="shared" ref="T24:T27" si="8">COUNT(K24:P24)</f>
        <v>3</v>
      </c>
      <c r="U24" s="22">
        <f t="shared" si="2"/>
        <v>87.6</v>
      </c>
      <c r="V24" s="22">
        <f t="shared" si="3"/>
        <v>28.38</v>
      </c>
      <c r="W24" s="23">
        <f t="shared" si="4"/>
        <v>0.32400000000000001</v>
      </c>
      <c r="X24" s="24">
        <f t="shared" si="6"/>
        <v>70</v>
      </c>
      <c r="Y24" s="18">
        <f t="shared" si="5"/>
        <v>700</v>
      </c>
      <c r="Z24" s="15" t="s">
        <v>133</v>
      </c>
      <c r="AA24" s="15"/>
    </row>
    <row r="25" spans="1:27" s="11" customFormat="1" ht="74.25" customHeight="1" x14ac:dyDescent="0.25">
      <c r="A25" s="28" t="s">
        <v>75</v>
      </c>
      <c r="B25" s="28" t="s">
        <v>112</v>
      </c>
      <c r="C25" s="28" t="s">
        <v>89</v>
      </c>
      <c r="D25" s="28" t="s">
        <v>104</v>
      </c>
      <c r="E25" s="28" t="s">
        <v>44</v>
      </c>
      <c r="F25" s="28" t="s">
        <v>113</v>
      </c>
      <c r="G25" s="27" t="s">
        <v>129</v>
      </c>
      <c r="H25" s="26">
        <v>15</v>
      </c>
      <c r="I25" s="28" t="s">
        <v>54</v>
      </c>
      <c r="J25" s="25"/>
      <c r="K25" s="35">
        <v>47.64</v>
      </c>
      <c r="L25" s="34">
        <v>45</v>
      </c>
      <c r="M25" s="18">
        <v>46.53</v>
      </c>
      <c r="N25" s="18"/>
      <c r="O25" s="18"/>
      <c r="P25" s="19"/>
      <c r="Q25" s="30">
        <v>47.86</v>
      </c>
      <c r="R25" s="20">
        <f t="shared" si="0"/>
        <v>139.16999999999999</v>
      </c>
      <c r="S25" s="21">
        <v>12</v>
      </c>
      <c r="T25" s="21">
        <f t="shared" si="8"/>
        <v>3</v>
      </c>
      <c r="U25" s="22">
        <f t="shared" si="2"/>
        <v>46.39</v>
      </c>
      <c r="V25" s="22">
        <f t="shared" si="3"/>
        <v>1.33</v>
      </c>
      <c r="W25" s="23">
        <f t="shared" si="4"/>
        <v>2.9000000000000001E-2</v>
      </c>
      <c r="X25" s="24">
        <f t="shared" si="6"/>
        <v>45</v>
      </c>
      <c r="Y25" s="18">
        <f t="shared" si="5"/>
        <v>540</v>
      </c>
      <c r="Z25" s="15" t="s">
        <v>133</v>
      </c>
      <c r="AA25" s="15"/>
    </row>
    <row r="26" spans="1:27" s="11" customFormat="1" ht="74.25" customHeight="1" x14ac:dyDescent="0.25">
      <c r="A26" s="28" t="s">
        <v>76</v>
      </c>
      <c r="B26" s="28" t="s">
        <v>126</v>
      </c>
      <c r="C26" s="28" t="s">
        <v>90</v>
      </c>
      <c r="D26" s="28" t="s">
        <v>105</v>
      </c>
      <c r="E26" s="28" t="s">
        <v>48</v>
      </c>
      <c r="F26" s="28" t="s">
        <v>127</v>
      </c>
      <c r="G26" s="27" t="s">
        <v>129</v>
      </c>
      <c r="H26" s="26">
        <v>16</v>
      </c>
      <c r="I26" s="28" t="s">
        <v>62</v>
      </c>
      <c r="J26" s="25"/>
      <c r="K26" s="35">
        <v>64.5</v>
      </c>
      <c r="L26" s="34">
        <v>41</v>
      </c>
      <c r="M26" s="18">
        <v>42.39</v>
      </c>
      <c r="N26" s="18"/>
      <c r="O26" s="18"/>
      <c r="P26" s="19"/>
      <c r="Q26" s="30">
        <v>91.29</v>
      </c>
      <c r="R26" s="20">
        <f t="shared" si="0"/>
        <v>147.88999999999999</v>
      </c>
      <c r="S26" s="21">
        <v>4</v>
      </c>
      <c r="T26" s="21">
        <f t="shared" si="8"/>
        <v>3</v>
      </c>
      <c r="U26" s="22">
        <f t="shared" si="2"/>
        <v>49.3</v>
      </c>
      <c r="V26" s="22">
        <f t="shared" si="3"/>
        <v>13.18</v>
      </c>
      <c r="W26" s="23">
        <f t="shared" si="4"/>
        <v>0.26700000000000002</v>
      </c>
      <c r="X26" s="24">
        <f t="shared" si="6"/>
        <v>41</v>
      </c>
      <c r="Y26" s="18">
        <f t="shared" si="5"/>
        <v>164</v>
      </c>
      <c r="Z26" s="15" t="s">
        <v>132</v>
      </c>
      <c r="AA26" s="15"/>
    </row>
    <row r="27" spans="1:27" s="11" customFormat="1" ht="74.25" customHeight="1" x14ac:dyDescent="0.25">
      <c r="A27" s="28" t="s">
        <v>66</v>
      </c>
      <c r="B27" s="28" t="s">
        <v>110</v>
      </c>
      <c r="C27" s="33" t="s">
        <v>38</v>
      </c>
      <c r="D27" s="28" t="s">
        <v>38</v>
      </c>
      <c r="E27" s="28" t="s">
        <v>43</v>
      </c>
      <c r="F27" s="28" t="s">
        <v>111</v>
      </c>
      <c r="G27" s="27" t="s">
        <v>129</v>
      </c>
      <c r="H27" s="26">
        <v>17</v>
      </c>
      <c r="I27" s="28" t="s">
        <v>130</v>
      </c>
      <c r="J27" s="25"/>
      <c r="K27" s="35">
        <v>214.8</v>
      </c>
      <c r="L27" s="34">
        <v>129</v>
      </c>
      <c r="M27" s="18">
        <v>133.38999999999999</v>
      </c>
      <c r="N27" s="18"/>
      <c r="O27" s="18"/>
      <c r="P27" s="19"/>
      <c r="Q27" s="30"/>
      <c r="R27" s="20">
        <f t="shared" si="0"/>
        <v>477.19</v>
      </c>
      <c r="S27" s="21">
        <v>25</v>
      </c>
      <c r="T27" s="21">
        <f t="shared" si="8"/>
        <v>3</v>
      </c>
      <c r="U27" s="22">
        <f t="shared" si="2"/>
        <v>159.06</v>
      </c>
      <c r="V27" s="22">
        <f t="shared" si="3"/>
        <v>48.32</v>
      </c>
      <c r="W27" s="23">
        <f t="shared" si="4"/>
        <v>0.30399999999999999</v>
      </c>
      <c r="X27" s="24">
        <f t="shared" si="6"/>
        <v>129</v>
      </c>
      <c r="Y27" s="18">
        <f t="shared" si="5"/>
        <v>3225</v>
      </c>
      <c r="Z27" s="15" t="s">
        <v>132</v>
      </c>
      <c r="AA27" s="15"/>
    </row>
    <row r="28" spans="1:27" s="7" customFormat="1" ht="18" customHeight="1" x14ac:dyDescent="0.25">
      <c r="A28" s="38" t="s">
        <v>32</v>
      </c>
      <c r="B28" s="38"/>
      <c r="C28" s="38"/>
      <c r="D28" s="38"/>
      <c r="E28" s="38"/>
      <c r="F28" s="38"/>
      <c r="G28" s="38"/>
      <c r="H28" s="42" t="s">
        <v>39</v>
      </c>
      <c r="I28" s="43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5"/>
      <c r="Y28" s="1">
        <f>SUM(Y11:Y27)</f>
        <v>75160</v>
      </c>
      <c r="Z28" s="14"/>
      <c r="AA28" s="14"/>
    </row>
    <row r="29" spans="1:27" s="7" customFormat="1" ht="70.5" customHeight="1" x14ac:dyDescent="0.25">
      <c r="A29" s="39"/>
      <c r="B29" s="39"/>
      <c r="C29" s="39"/>
      <c r="D29" s="39"/>
      <c r="E29" s="39"/>
      <c r="F29" s="39"/>
      <c r="G29" s="39"/>
      <c r="J29" s="50" t="s">
        <v>19</v>
      </c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14"/>
      <c r="AA29" s="14"/>
    </row>
    <row r="30" spans="1:27" s="7" customFormat="1" ht="59.25" customHeight="1" x14ac:dyDescent="0.25">
      <c r="A30" s="37" t="s">
        <v>33</v>
      </c>
      <c r="B30" s="37"/>
      <c r="C30" s="37"/>
      <c r="D30" s="37"/>
      <c r="E30" s="37"/>
      <c r="F30" s="37"/>
      <c r="G30" s="37"/>
      <c r="J30" s="36" t="s">
        <v>18</v>
      </c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14"/>
      <c r="AA30" s="14"/>
    </row>
    <row r="31" spans="1:27" ht="123" customHeight="1" x14ac:dyDescent="0.25">
      <c r="A31" s="37"/>
      <c r="B31" s="37"/>
      <c r="C31" s="37"/>
      <c r="D31" s="37"/>
      <c r="E31" s="37"/>
      <c r="F31" s="37"/>
      <c r="G31" s="37"/>
      <c r="J31" s="36" t="s">
        <v>24</v>
      </c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</row>
    <row r="33" spans="2:2" x14ac:dyDescent="0.25">
      <c r="B33" s="17"/>
    </row>
  </sheetData>
  <mergeCells count="32">
    <mergeCell ref="A7:Y7"/>
    <mergeCell ref="A1:Y4"/>
    <mergeCell ref="P8:P9"/>
    <mergeCell ref="A8:B8"/>
    <mergeCell ref="K8:O8"/>
    <mergeCell ref="Q8:Q9"/>
    <mergeCell ref="S8:S9"/>
    <mergeCell ref="T8:T9"/>
    <mergeCell ref="C8:D8"/>
    <mergeCell ref="F9:F10"/>
    <mergeCell ref="X8:X9"/>
    <mergeCell ref="U8:W8"/>
    <mergeCell ref="H8:H9"/>
    <mergeCell ref="E8:F8"/>
    <mergeCell ref="A5:Y5"/>
    <mergeCell ref="A6:Y6"/>
    <mergeCell ref="J31:Y31"/>
    <mergeCell ref="A30:G31"/>
    <mergeCell ref="A28:G29"/>
    <mergeCell ref="I10:J10"/>
    <mergeCell ref="H28:X28"/>
    <mergeCell ref="J30:Y30"/>
    <mergeCell ref="C9:C10"/>
    <mergeCell ref="D9:D10"/>
    <mergeCell ref="E9:E10"/>
    <mergeCell ref="B9:B10"/>
    <mergeCell ref="J29:Y29"/>
    <mergeCell ref="I8:J9"/>
    <mergeCell ref="Y8:Y9"/>
    <mergeCell ref="G8:G10"/>
    <mergeCell ref="A9:A10"/>
    <mergeCell ref="R8:R9"/>
  </mergeCells>
  <hyperlinks>
    <hyperlink ref="A19" r:id="rId1" display="https://zakupki.gov.ru/epz/ktru/ktruCard/ktru-description.html?itemId=25.99.23.000-00000022"/>
    <hyperlink ref="A20" r:id="rId2" display="https://zakupki.gov.ru/epz/ktru/ktruCard/ktru-description.html?itemId=25.99.23.000-00000022"/>
    <hyperlink ref="A21" r:id="rId3" display="https://zakupki.gov.ru/epz/ktru/ktruCard/ktru-description.html?itemId=22.29.25.000-00000002"/>
    <hyperlink ref="A11" r:id="rId4" display="https://zakupki.gov.ru/epz/ktru/ktruCard/ktru-description.html?itemId=25.71.11.120-00000004"/>
    <hyperlink ref="A12" r:id="rId5" display="https://zakupki.gov.ru/epz/ktru/ktruCard/ktru-description.html?itemId=20.52.10.190-00000003"/>
    <hyperlink ref="A13" r:id="rId6" display="https://zakupki.gov.ru/epz/ktru/ktruCard/ktru-description.html?itemId=17.23.13.193-00000007"/>
    <hyperlink ref="A14" r:id="rId7" display="https://zakupki.gov.ru/epz/ktru/ktruCard/ktru-description.html?itemId=22.29.25.000-00000054"/>
    <hyperlink ref="A16" r:id="rId8" display="https://zakupki.gov.ru/epz/ktru/ktruCard/ktru-description.html?itemId=32.99.12.110-00000005"/>
    <hyperlink ref="A17" r:id="rId9" display="https://zakupki.gov.ru/epz/ktru/ktruCard/ktru-description.html?itemId=17.12.14.160-00000007"/>
    <hyperlink ref="A18" r:id="rId10" display="https://zakupki.gov.ru/epz/ktru/ktruCard/ktru-description.html?itemId=17.23.13.193-00000004"/>
    <hyperlink ref="A22" r:id="rId11" display="https://zakupki.gov.ru/epz/ktru/ktruCard/ktru-description.html?itemId=22.29.25.000-00000008"/>
    <hyperlink ref="A23" r:id="rId12" display="https://zakupki.gov.ru/epz/ktru/ktruCard/ktru-description.html?itemId=32.99.15.110-00000002"/>
    <hyperlink ref="A24" r:id="rId13" display="https://zakupki.gov.ru/epz/ktru/ktruCard/ktru-description.html?itemId=25.99.23.000-00000013"/>
    <hyperlink ref="A25" r:id="rId14" display="https://zakupki.gov.ru/epz/ktru/ktruCard/ktru-description.html?itemId=32.99.12.110-00000007"/>
    <hyperlink ref="A26" r:id="rId15" display="https://zakupki.gov.ru/epz/ktru/ktruCard/ktru-description.html?itemId=20.59.59.900-00000003"/>
    <hyperlink ref="C19" r:id="rId16" location="nsi/classifiercategory/viewitem/id/5862274" display="https://new.gz-spb.ru/ - nsi/classifiercategory/viewitem/id/5862274"/>
    <hyperlink ref="C20" r:id="rId17" location="nsi/classifiercategory/viewitem/id/5864734" display="https://new.gz-spb.ru/ - nsi/classifiercategory/viewitem/id/5864734"/>
    <hyperlink ref="C21" r:id="rId18" location="nsi/classifiercategory/viewitem/id/5867527" display="https://new.gz-spb.ru/ - nsi/classifiercategory/viewitem/id/5867527"/>
    <hyperlink ref="C11" r:id="rId19" location="nsi/classifiercategory/viewitem/id/5820404" display="https://new.gz-spb.ru/ - nsi/classifiercategory/viewitem/id/5820404"/>
    <hyperlink ref="C12" r:id="rId20" location="nsi/classifiercategory/viewitem/id/5811781" display="https://new.gz-spb.ru/ - nsi/classifiercategory/viewitem/id/5811781"/>
    <hyperlink ref="C13" r:id="rId21" location="nsi/classifiercategory/viewitem/id/5902626" display="https://new.gz-spb.ru/ - nsi/classifiercategory/viewitem/id/5902626"/>
    <hyperlink ref="C14" r:id="rId22" location="nsi/classifiercategory/viewitem/id/5882995" display="https://new.gz-spb.ru/ - nsi/classifiercategory/viewitem/id/5882995"/>
    <hyperlink ref="C16" r:id="rId23" location="nsi/classifiercategory/viewitem/id/5876200" display="https://new.gz-spb.ru/ - nsi/classifiercategory/viewitem/id/5876200"/>
    <hyperlink ref="C17" r:id="rId24" location="nsi/classifiercategory/viewitem/id/5870485" display="https://new.gz-spb.ru/ - nsi/classifiercategory/viewitem/id/5870485"/>
    <hyperlink ref="C22" r:id="rId25" location="nsi/classifiercategory/viewitem/id/5815231" display="https://new.gz-spb.ru/ - nsi/classifiercategory/viewitem/id/5815231"/>
    <hyperlink ref="C23" r:id="rId26" location="nsi/classifiercategory/viewitem/id/5876183" display="https://new.gz-spb.ru/ - nsi/classifiercategory/viewitem/id/5876183"/>
    <hyperlink ref="C24" r:id="rId27" location="nsi/classifiercategory/viewitem/id/5858588" display="https://new.gz-spb.ru/ - nsi/classifiercategory/viewitem/id/5858588"/>
    <hyperlink ref="C25" r:id="rId28" location="nsi/classifiercategory/viewitem/id/5890117" display="https://new.gz-spb.ru/ - nsi/classifiercategory/viewitem/id/5890117"/>
    <hyperlink ref="C26" r:id="rId29" location="nsi/classifiercategory/viewitem/id/5814929" display="https://new.gz-spb.ru/ - nsi/classifiercategory/viewitem/id/5814929"/>
    <hyperlink ref="A27" r:id="rId30" display="https://zakupki.gov.ru/epz/ktru/ktruCard/ktru-description.html?itemId=22.29.25.000-00000054"/>
  </hyperlinks>
  <pageMargins left="0.39370078740157483" right="0.39370078740157483" top="0.59055118110236227" bottom="0.59055118110236227" header="0" footer="0"/>
  <pageSetup paperSize="9" scale="39" fitToHeight="0" orientation="landscape" r:id="rId31"/>
  <drawing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ARM-MSI-1</cp:lastModifiedBy>
  <cp:lastPrinted>2026-05-19T06:23:59Z</cp:lastPrinted>
  <dcterms:created xsi:type="dcterms:W3CDTF">2011-08-15T06:57:36Z</dcterms:created>
  <dcterms:modified xsi:type="dcterms:W3CDTF">2026-05-19T06:25:28Z</dcterms:modified>
</cp:coreProperties>
</file>