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СТРАХОВАНИЕ ЛИФТОВ\"/>
    </mc:Choice>
  </mc:AlternateContent>
  <xr:revisionPtr revIDLastSave="0" documentId="13_ncr:1_{C78CBBB3-C2D7-453F-A637-1C5D42012CE9}" xr6:coauthVersionLast="45" xr6:coauthVersionMax="45" xr10:uidLastSave="{00000000-0000-0000-0000-000000000000}"/>
  <bookViews>
    <workbookView xWindow="2550" yWindow="480" windowWidth="15360" windowHeight="15270" xr2:uid="{00000000-000D-0000-FFFF-FFFF00000000}"/>
  </bookViews>
  <sheets>
    <sheet name="рц 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4" i="1" l="1"/>
  <c r="M14" i="1"/>
  <c r="E2" i="2"/>
  <c r="D2" i="2"/>
  <c r="F2" i="2" s="1"/>
  <c r="I14" i="1" l="1"/>
  <c r="J14" i="1" l="1"/>
  <c r="F14" i="1"/>
  <c r="K14" i="1" l="1"/>
  <c r="L14" i="1" s="1"/>
  <c r="N15" i="1"/>
</calcChain>
</file>

<file path=xl/sharedStrings.xml><?xml version="1.0" encoding="utf-8"?>
<sst xmlns="http://schemas.openxmlformats.org/spreadsheetml/2006/main" count="38" uniqueCount="38">
  <si>
    <t>Среднее квадратичное отклонение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</si>
  <si>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</si>
  <si>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</si>
  <si>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</si>
  <si>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</si>
  <si>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</si>
  <si>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</si>
  <si>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</si>
  <si>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V - коэф-нт вариации</t>
  </si>
  <si>
    <t>НМЦК, руб.</t>
  </si>
  <si>
    <t xml:space="preserve">Приложение </t>
  </si>
  <si>
    <t>Расчет начальной (максимальной) цены контракта</t>
  </si>
  <si>
    <t>Заказчик</t>
  </si>
  <si>
    <t>Объект закупки</t>
  </si>
  <si>
    <t>Используемый метод определения НМЦК</t>
  </si>
  <si>
    <t>Метод сопоставимых рыночных цен (анализа рынка), согласно пункту 1 части 1 статьи 22 Федерального закона от 05.04.2013 г. № 44-ФЗ «О контрактной системе в сфере закупок товаров, работ, услуг для обеспечения государственных и муниципальных нужд»</t>
  </si>
  <si>
    <t>Расчет НМЦК</t>
  </si>
  <si>
    <t>НМЦК</t>
  </si>
  <si>
    <t>Дата расчета</t>
  </si>
  <si>
    <t>Контрактный управляющий</t>
  </si>
  <si>
    <t>Визе И.Е.</t>
  </si>
  <si>
    <t>СПб ГКУЗ Детский туберкулезный санаторий  "Жемчужина"</t>
  </si>
  <si>
    <t>Оказание услуг по обязательному страхованию гражданской ответственности владельца опасного объекта за причинение вреда в результате аварии на опасном объекте (лифты) для нужд Санкт-Петербургского государственного казенного учреждение здравоохранения «Детский туберкулезный санаторий «Жемчужина» в 2026 г.</t>
  </si>
  <si>
    <t xml:space="preserve">Цена сформирована как средне арифметическое значение цен, полученных от поставщиков и из Реестра контрактов
</t>
  </si>
  <si>
    <t>05 мая 2026 года</t>
  </si>
  <si>
    <t>ИЦИ 1 Вх. № 84 от 05.05.2026</t>
  </si>
  <si>
    <t>ИЦИ 2 Вх. № 85 от 05.05.2026</t>
  </si>
  <si>
    <t xml:space="preserve">Оказание услуг  по обязательному страхованию гражданской ответственности владельца опасного объекта за причинение вреда в результате аварии на опасном объекте (лифты) </t>
  </si>
  <si>
    <t>Цена в контракте, руб.</t>
  </si>
  <si>
    <t>Коэф. по способу (максимальный размер):
для аукционов - 13%
для конкурсов - 10%
для запросов предложений или запросов котировок - 17%</t>
  </si>
  <si>
    <t>Коэф. по периоду рассчитан для цен старше 6 месяцев в соответствии с рекомендациями п.3.18 Приказа №567</t>
  </si>
  <si>
    <t>РК№27817015310 26 000034 от 13.02.2026</t>
  </si>
  <si>
    <t>ИЦИ 3  РК№27817015310 26 000034</t>
  </si>
  <si>
    <t>Минимальная цена, руб.</t>
  </si>
  <si>
    <t>6=3+4+5</t>
  </si>
  <si>
    <t>8= кол-во ответов ИЦИ</t>
  </si>
  <si>
    <t>Начальная максимальная цена контракта составляет 3000,00 руб. Совокупность значений, используемых в расчете при определении НМЦК, считается однородной, т.к. коэффициент вариации не превышает 33 %.</t>
  </si>
  <si>
    <t>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</si>
</sst>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i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/>
    <xf numFmtId="0" fontId="1" fillId="2" borderId="6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5" xfId="0" applyFont="1" applyBorder="1"/>
    <xf numFmtId="0" fontId="0" fillId="3" borderId="0" xfId="0" applyFill="1"/>
    <xf numFmtId="0" fontId="1" fillId="3" borderId="5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0" fontId="10" fillId="0" borderId="0" xfId="0" applyFont="1" applyAlignment="1">
      <alignment horizontal="justify"/>
    </xf>
    <xf numFmtId="0" fontId="7" fillId="0" borderId="7" xfId="0" applyFont="1" applyBorder="1" applyAlignment="1">
      <alignment horizontal="left" vertical="top" wrapText="1"/>
    </xf>
    <xf numFmtId="0" fontId="8" fillId="3" borderId="7" xfId="0" applyFont="1" applyFill="1" applyBorder="1" applyAlignment="1">
      <alignment horizontal="center" wrapText="1"/>
    </xf>
    <xf numFmtId="2" fontId="9" fillId="0" borderId="7" xfId="0" applyNumberFormat="1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wrapText="1"/>
    </xf>
    <xf numFmtId="0" fontId="14" fillId="0" borderId="0" xfId="0" applyFont="1"/>
    <xf numFmtId="0" fontId="13" fillId="0" borderId="0" xfId="0" applyFont="1"/>
    <xf numFmtId="0" fontId="15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wrapText="1"/>
    </xf>
    <xf numFmtId="2" fontId="14" fillId="0" borderId="0" xfId="0" applyNumberFormat="1" applyFont="1"/>
    <xf numFmtId="9" fontId="14" fillId="0" borderId="0" xfId="0" applyNumberFormat="1" applyFont="1" applyAlignment="1">
      <alignment horizontal="center"/>
    </xf>
    <xf numFmtId="10" fontId="14" fillId="0" borderId="0" xfId="0" applyNumberFormat="1" applyFont="1"/>
    <xf numFmtId="2" fontId="2" fillId="3" borderId="7" xfId="0" applyNumberFormat="1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2" fillId="2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152401</xdr:colOff>
      <xdr:row>10</xdr:row>
      <xdr:rowOff>209550</xdr:rowOff>
    </xdr:from>
    <xdr:to>
      <xdr:col>13</xdr:col>
      <xdr:colOff>699031</xdr:colOff>
      <xdr:row>10</xdr:row>
      <xdr:rowOff>664845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420226" y="819150"/>
          <a:ext cx="546630" cy="45529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180023</xdr:colOff>
      <xdr:row>11</xdr:row>
      <xdr:rowOff>652462</xdr:rowOff>
    </xdr:from>
    <xdr:to>
      <xdr:col>10</xdr:col>
      <xdr:colOff>507682</xdr:colOff>
      <xdr:row>11</xdr:row>
      <xdr:rowOff>1423987</xdr:rowOff>
    </xdr:to>
    <xdr:pic>
      <xdr:nvPicPr>
        <xdr:cNvPr id="4" name="Picture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6200000">
          <a:off x="6777990" y="3979545"/>
          <a:ext cx="771525" cy="327659"/>
        </a:xfrm>
        <a:prstGeom prst="rect">
          <a:avLst/>
        </a:prstGeom>
        <a:noFill/>
      </xdr:spPr>
    </xdr:pic>
    <xdr:clientData/>
  </xdr:twoCellAnchor>
  <xdr:twoCellAnchor>
    <xdr:from>
      <xdr:col>11</xdr:col>
      <xdr:colOff>30480</xdr:colOff>
      <xdr:row>11</xdr:row>
      <xdr:rowOff>491490</xdr:rowOff>
    </xdr:from>
    <xdr:to>
      <xdr:col>11</xdr:col>
      <xdr:colOff>609600</xdr:colOff>
      <xdr:row>11</xdr:row>
      <xdr:rowOff>872490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8155" y="2967990"/>
          <a:ext cx="579120" cy="381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95250</xdr:colOff>
      <xdr:row>11</xdr:row>
      <xdr:rowOff>558165</xdr:rowOff>
    </xdr:from>
    <xdr:to>
      <xdr:col>5</xdr:col>
      <xdr:colOff>607695</xdr:colOff>
      <xdr:row>11</xdr:row>
      <xdr:rowOff>937260</xdr:rowOff>
    </xdr:to>
    <xdr:pic>
      <xdr:nvPicPr>
        <xdr:cNvPr id="6" name="Рисунок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05275" y="3034665"/>
          <a:ext cx="512445" cy="379095"/>
        </a:xfrm>
        <a:prstGeom prst="rect">
          <a:avLst/>
        </a:prstGeom>
        <a:noFill/>
      </xdr:spPr>
    </xdr:pic>
    <xdr:clientData/>
  </xdr:twoCellAnchor>
  <xdr:twoCellAnchor>
    <xdr:from>
      <xdr:col>9</xdr:col>
      <xdr:colOff>40005</xdr:colOff>
      <xdr:row>11</xdr:row>
      <xdr:rowOff>426720</xdr:rowOff>
    </xdr:from>
    <xdr:to>
      <xdr:col>9</xdr:col>
      <xdr:colOff>524332</xdr:colOff>
      <xdr:row>11</xdr:row>
      <xdr:rowOff>906780</xdr:rowOff>
    </xdr:to>
    <xdr:pic>
      <xdr:nvPicPr>
        <xdr:cNvPr id="7" name="Picture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6276" t="12500"/>
        <a:stretch>
          <a:fillRect/>
        </a:stretch>
      </xdr:blipFill>
      <xdr:spPr bwMode="auto">
        <a:xfrm>
          <a:off x="8260080" y="1674495"/>
          <a:ext cx="484327" cy="48006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0</xdr:colOff>
      <xdr:row>11</xdr:row>
      <xdr:rowOff>178838</xdr:rowOff>
    </xdr:from>
    <xdr:to>
      <xdr:col>13</xdr:col>
      <xdr:colOff>0</xdr:colOff>
      <xdr:row>11</xdr:row>
      <xdr:rowOff>1198013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 rot="16200000">
          <a:off x="10252710" y="1815465"/>
          <a:ext cx="1019175" cy="24147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D1" zoomScaleNormal="100" workbookViewId="0">
      <selection activeCell="P5" sqref="P5"/>
    </sheetView>
  </sheetViews>
  <sheetFormatPr defaultRowHeight="15" x14ac:dyDescent="0.25"/>
  <cols>
    <col min="1" max="1" width="2.85546875" customWidth="1"/>
    <col min="2" max="2" width="20.140625" customWidth="1"/>
    <col min="3" max="3" width="10.28515625" style="13" customWidth="1"/>
    <col min="4" max="5" width="10.5703125" style="13" customWidth="1"/>
    <col min="6" max="6" width="10.140625" customWidth="1"/>
    <col min="7" max="7" width="8" customWidth="1"/>
    <col min="8" max="8" width="8.5703125" customWidth="1"/>
    <col min="9" max="9" width="9.140625" customWidth="1"/>
    <col min="10" max="10" width="12" customWidth="1"/>
    <col min="11" max="11" width="10.140625" customWidth="1"/>
    <col min="12" max="13" width="10.28515625" customWidth="1"/>
    <col min="14" max="14" width="12.140625" customWidth="1"/>
    <col min="15" max="15" width="8.42578125" customWidth="1"/>
  </cols>
  <sheetData>
    <row r="1" spans="1:16" x14ac:dyDescent="0.25">
      <c r="C1"/>
      <c r="D1"/>
      <c r="E1"/>
      <c r="N1" t="s">
        <v>10</v>
      </c>
      <c r="O1" t="s">
        <v>37</v>
      </c>
    </row>
    <row r="2" spans="1:16" ht="14.25" customHeight="1" x14ac:dyDescent="0.25">
      <c r="A2" s="54" t="s">
        <v>11</v>
      </c>
      <c r="B2" s="54"/>
      <c r="C2" s="54"/>
      <c r="D2" s="54"/>
      <c r="E2" s="54"/>
      <c r="F2" s="54"/>
      <c r="G2" s="54"/>
      <c r="H2" s="54"/>
    </row>
    <row r="3" spans="1:16" ht="8.25" customHeight="1" thickBot="1" x14ac:dyDescent="0.3">
      <c r="C3"/>
      <c r="D3"/>
      <c r="E3"/>
    </row>
    <row r="4" spans="1:16" ht="15.75" customHeight="1" thickBot="1" x14ac:dyDescent="0.3">
      <c r="A4" s="52" t="s">
        <v>12</v>
      </c>
      <c r="B4" s="53"/>
      <c r="C4" s="53"/>
      <c r="D4" s="53"/>
      <c r="E4" s="44" t="s">
        <v>21</v>
      </c>
      <c r="F4" s="45"/>
      <c r="G4" s="45"/>
      <c r="H4" s="45"/>
      <c r="I4" s="45"/>
      <c r="J4" s="45"/>
      <c r="K4" s="45"/>
      <c r="L4" s="45"/>
      <c r="M4" s="45"/>
      <c r="N4" s="45"/>
      <c r="O4" s="46"/>
    </row>
    <row r="5" spans="1:16" ht="42" customHeight="1" thickBot="1" x14ac:dyDescent="0.3">
      <c r="A5" s="52" t="s">
        <v>13</v>
      </c>
      <c r="B5" s="53"/>
      <c r="C5" s="53"/>
      <c r="D5" s="53"/>
      <c r="E5" s="44" t="s">
        <v>22</v>
      </c>
      <c r="F5" s="45"/>
      <c r="G5" s="45"/>
      <c r="H5" s="45"/>
      <c r="I5" s="45"/>
      <c r="J5" s="45"/>
      <c r="K5" s="45"/>
      <c r="L5" s="45"/>
      <c r="M5" s="45"/>
      <c r="N5" s="45"/>
      <c r="O5" s="46"/>
    </row>
    <row r="6" spans="1:16" ht="31.5" customHeight="1" thickBot="1" x14ac:dyDescent="0.3">
      <c r="A6" s="52" t="s">
        <v>14</v>
      </c>
      <c r="B6" s="53"/>
      <c r="C6" s="53"/>
      <c r="D6" s="53"/>
      <c r="E6" s="47" t="s">
        <v>15</v>
      </c>
      <c r="F6" s="48"/>
      <c r="G6" s="48"/>
      <c r="H6" s="48"/>
      <c r="I6" s="48"/>
      <c r="J6" s="48"/>
      <c r="K6" s="48"/>
      <c r="L6" s="48"/>
      <c r="M6" s="48"/>
      <c r="N6" s="48"/>
      <c r="O6" s="49"/>
    </row>
    <row r="7" spans="1:16" ht="18" customHeight="1" thickBot="1" x14ac:dyDescent="0.3">
      <c r="A7" s="50" t="s">
        <v>16</v>
      </c>
      <c r="B7" s="51"/>
      <c r="C7" s="51"/>
      <c r="D7" s="51"/>
      <c r="E7" s="44" t="s">
        <v>23</v>
      </c>
      <c r="F7" s="45"/>
      <c r="G7" s="45"/>
      <c r="H7" s="45"/>
      <c r="I7" s="45"/>
      <c r="J7" s="45"/>
      <c r="K7" s="45"/>
      <c r="L7" s="45"/>
      <c r="M7" s="45"/>
      <c r="N7" s="45"/>
      <c r="O7" s="46"/>
    </row>
    <row r="8" spans="1:16" ht="26.25" customHeight="1" thickBot="1" x14ac:dyDescent="0.3">
      <c r="A8" s="52" t="s">
        <v>17</v>
      </c>
      <c r="B8" s="53"/>
      <c r="C8" s="53"/>
      <c r="D8" s="53"/>
      <c r="E8" s="41" t="s">
        <v>36</v>
      </c>
      <c r="F8" s="42"/>
      <c r="G8" s="42"/>
      <c r="H8" s="42"/>
      <c r="I8" s="42"/>
      <c r="J8" s="42"/>
      <c r="K8" s="42"/>
      <c r="L8" s="42"/>
      <c r="M8" s="42"/>
      <c r="N8" s="42"/>
      <c r="O8" s="43"/>
    </row>
    <row r="9" spans="1:16" ht="15" customHeight="1" thickBot="1" x14ac:dyDescent="0.3">
      <c r="A9" s="52" t="s">
        <v>18</v>
      </c>
      <c r="B9" s="53"/>
      <c r="C9" s="53"/>
      <c r="D9" s="53"/>
      <c r="E9" s="44" t="s">
        <v>24</v>
      </c>
      <c r="F9" s="45"/>
      <c r="G9" s="45"/>
      <c r="H9" s="45"/>
      <c r="I9" s="45"/>
      <c r="J9" s="45"/>
      <c r="K9" s="45"/>
      <c r="L9" s="45"/>
      <c r="M9" s="45"/>
      <c r="N9" s="45"/>
      <c r="O9" s="46"/>
    </row>
    <row r="10" spans="1:16" ht="15.75" thickBot="1" x14ac:dyDescent="0.3"/>
    <row r="11" spans="1:16" ht="51" customHeight="1" thickBot="1" x14ac:dyDescent="0.3">
      <c r="A11" s="57" t="s">
        <v>1</v>
      </c>
      <c r="B11" s="9" t="s">
        <v>2</v>
      </c>
      <c r="C11" s="62" t="s">
        <v>3</v>
      </c>
      <c r="D11" s="63"/>
      <c r="E11" s="63"/>
      <c r="F11" s="10"/>
      <c r="G11" s="57" t="s">
        <v>4</v>
      </c>
      <c r="H11" s="57" t="s">
        <v>5</v>
      </c>
      <c r="I11" s="59" t="s">
        <v>6</v>
      </c>
      <c r="J11" s="60"/>
      <c r="K11" s="60"/>
      <c r="L11" s="61"/>
      <c r="M11" s="25"/>
      <c r="N11" s="1"/>
    </row>
    <row r="12" spans="1:16" ht="115.5" customHeight="1" thickBot="1" x14ac:dyDescent="0.3">
      <c r="A12" s="58"/>
      <c r="B12" s="8"/>
      <c r="C12" s="22" t="s">
        <v>25</v>
      </c>
      <c r="D12" s="22" t="s">
        <v>26</v>
      </c>
      <c r="E12" s="22" t="s">
        <v>32</v>
      </c>
      <c r="F12" s="12"/>
      <c r="G12" s="58"/>
      <c r="H12" s="58"/>
      <c r="I12" s="2" t="s">
        <v>7</v>
      </c>
      <c r="J12" s="3"/>
      <c r="K12" s="2" t="s">
        <v>0</v>
      </c>
      <c r="L12" s="2" t="s">
        <v>8</v>
      </c>
      <c r="M12" s="2" t="s">
        <v>33</v>
      </c>
      <c r="N12" s="4"/>
    </row>
    <row r="13" spans="1:16" ht="37.5" customHeight="1" thickBot="1" x14ac:dyDescent="0.3">
      <c r="A13" s="16">
        <v>1</v>
      </c>
      <c r="B13" s="17">
        <v>2</v>
      </c>
      <c r="C13" s="14">
        <v>3</v>
      </c>
      <c r="D13" s="15">
        <v>4</v>
      </c>
      <c r="E13" s="18">
        <v>5</v>
      </c>
      <c r="F13" s="11" t="s">
        <v>34</v>
      </c>
      <c r="G13" s="7">
        <v>7</v>
      </c>
      <c r="H13" s="5" t="s">
        <v>35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5">
        <v>14</v>
      </c>
      <c r="P13" s="19"/>
    </row>
    <row r="14" spans="1:16" ht="132.75" customHeight="1" thickBot="1" x14ac:dyDescent="0.3">
      <c r="A14" s="16"/>
      <c r="B14" s="21" t="s">
        <v>27</v>
      </c>
      <c r="C14" s="34">
        <v>3000</v>
      </c>
      <c r="D14" s="34">
        <v>3000</v>
      </c>
      <c r="E14" s="35">
        <v>3180.95</v>
      </c>
      <c r="F14" s="36">
        <f>SUM(C14:E14)</f>
        <v>9180.9500000000007</v>
      </c>
      <c r="G14" s="37">
        <v>1</v>
      </c>
      <c r="H14" s="38">
        <v>3</v>
      </c>
      <c r="I14" s="39">
        <f>ROUND(AVERAGE(C14:E14),2)</f>
        <v>3060.32</v>
      </c>
      <c r="J14" s="39">
        <f>DEVSQ(E14,D14,C14)/(H14-1)</f>
        <v>10914.300833333313</v>
      </c>
      <c r="K14" s="39">
        <f>SQRT(J14)</f>
        <v>104.47153120986269</v>
      </c>
      <c r="L14" s="39">
        <f>K14/I14*100</f>
        <v>3.4137453341435759</v>
      </c>
      <c r="M14" s="39">
        <f xml:space="preserve"> MIN(C14:E14)</f>
        <v>3000</v>
      </c>
      <c r="N14" s="40">
        <f>M14*G14</f>
        <v>3000</v>
      </c>
      <c r="P14" s="19"/>
    </row>
    <row r="15" spans="1:16" ht="15.75" thickBot="1" x14ac:dyDescent="0.3">
      <c r="A15" s="55" t="s">
        <v>9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4"/>
      <c r="N15" s="23">
        <f>SUM(N14:N14)</f>
        <v>3000</v>
      </c>
    </row>
    <row r="16" spans="1:16" x14ac:dyDescent="0.25">
      <c r="B16" s="20"/>
    </row>
    <row r="18" spans="2:6" x14ac:dyDescent="0.25">
      <c r="B18" s="13" t="s">
        <v>19</v>
      </c>
      <c r="F18" t="s">
        <v>20</v>
      </c>
    </row>
  </sheetData>
  <mergeCells count="19">
    <mergeCell ref="A15:L15"/>
    <mergeCell ref="A11:A12"/>
    <mergeCell ref="G11:G12"/>
    <mergeCell ref="H11:H12"/>
    <mergeCell ref="I11:L11"/>
    <mergeCell ref="C11:E11"/>
    <mergeCell ref="A2:H2"/>
    <mergeCell ref="E4:O4"/>
    <mergeCell ref="E5:O5"/>
    <mergeCell ref="A4:D4"/>
    <mergeCell ref="A5:D5"/>
    <mergeCell ref="E8:O8"/>
    <mergeCell ref="E9:O9"/>
    <mergeCell ref="E6:O6"/>
    <mergeCell ref="A7:D7"/>
    <mergeCell ref="E7:O7"/>
    <mergeCell ref="A6:D6"/>
    <mergeCell ref="A8:D8"/>
    <mergeCell ref="A9:D9"/>
  </mergeCells>
  <pageMargins left="0.51181102362204722" right="0.51181102362204722" top="0.21" bottom="0.22" header="0.11" footer="0.15"/>
  <pageSetup paperSize="9" scale="85" orientation="landscape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20D5B-41F7-4C18-A8F4-3DC789067101}">
  <dimension ref="A1:F2"/>
  <sheetViews>
    <sheetView workbookViewId="0">
      <selection activeCell="B2" sqref="B2"/>
    </sheetView>
  </sheetViews>
  <sheetFormatPr defaultRowHeight="15" x14ac:dyDescent="0.25"/>
  <cols>
    <col min="1" max="1" width="3.7109375" customWidth="1"/>
    <col min="2" max="2" width="38.7109375" bestFit="1" customWidth="1"/>
    <col min="3" max="3" width="10.7109375" customWidth="1"/>
    <col min="4" max="4" width="12" customWidth="1"/>
    <col min="5" max="5" width="14" customWidth="1"/>
    <col min="6" max="6" width="13.28515625" customWidth="1"/>
  </cols>
  <sheetData>
    <row r="1" spans="1:6" s="26" customFormat="1" ht="192" x14ac:dyDescent="0.25">
      <c r="B1" s="27"/>
      <c r="C1" s="28" t="s">
        <v>28</v>
      </c>
      <c r="D1" s="29" t="s">
        <v>29</v>
      </c>
      <c r="E1" s="30" t="s">
        <v>30</v>
      </c>
      <c r="F1" s="27"/>
    </row>
    <row r="2" spans="1:6" s="26" customFormat="1" x14ac:dyDescent="0.25">
      <c r="A2" s="26">
        <v>1</v>
      </c>
      <c r="B2" s="26" t="s">
        <v>31</v>
      </c>
      <c r="C2" s="31">
        <v>2815</v>
      </c>
      <c r="D2" s="32">
        <f>1+13%</f>
        <v>1.1299999999999999</v>
      </c>
      <c r="E2" s="33">
        <f>1+0%</f>
        <v>1</v>
      </c>
      <c r="F2" s="31">
        <f>C2*D2*E2</f>
        <v>3180.95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рц 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2024-06-05T08:03:55Z</cp:lastPrinted>
  <dcterms:created xsi:type="dcterms:W3CDTF">2014-06-04T07:02:13Z</dcterms:created>
  <dcterms:modified xsi:type="dcterms:W3CDTF">2026-05-28T07:13:25Z</dcterms:modified>
</cp:coreProperties>
</file>