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filterPrivacy="1"/>
  <xr:revisionPtr revIDLastSave="0" documentId="13_ncr:1_{4AD79C3F-DBD5-4E51-B35E-F45FAF3F7672}" xr6:coauthVersionLast="36" xr6:coauthVersionMax="47" xr10:uidLastSave="{00000000-0000-0000-0000-000000000000}"/>
  <bookViews>
    <workbookView xWindow="0" yWindow="0" windowWidth="24285" windowHeight="8475" xr2:uid="{00000000-000D-0000-FFFF-FFFF00000000}"/>
  </bookViews>
  <sheets>
    <sheet name="НМЦК 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1" i="2" l="1"/>
  <c r="Q36" i="2"/>
  <c r="Q35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17" i="2"/>
  <c r="Q16" i="2"/>
  <c r="Q15" i="2"/>
  <c r="Q14" i="2"/>
  <c r="Q13" i="2"/>
  <c r="Q12" i="2"/>
  <c r="Q11" i="2"/>
  <c r="Q10" i="2"/>
  <c r="R29" i="2" l="1"/>
  <c r="N29" i="2"/>
  <c r="M29" i="2"/>
  <c r="L29" i="2"/>
  <c r="J29" i="2"/>
  <c r="H29" i="2"/>
  <c r="H15" i="2"/>
  <c r="J15" i="2"/>
  <c r="L15" i="2"/>
  <c r="M15" i="2"/>
  <c r="N15" i="2"/>
  <c r="R15" i="2"/>
  <c r="H26" i="2"/>
  <c r="J26" i="2"/>
  <c r="L26" i="2"/>
  <c r="M26" i="2"/>
  <c r="N26" i="2"/>
  <c r="R26" i="2"/>
  <c r="H27" i="2"/>
  <c r="J27" i="2"/>
  <c r="L27" i="2"/>
  <c r="M27" i="2"/>
  <c r="N27" i="2"/>
  <c r="R27" i="2"/>
  <c r="O29" i="2" l="1"/>
  <c r="O15" i="2"/>
  <c r="O26" i="2"/>
  <c r="O27" i="2"/>
  <c r="R10" i="2"/>
  <c r="H31" i="2" l="1"/>
  <c r="J31" i="2"/>
  <c r="M31" i="2"/>
  <c r="N31" i="2"/>
  <c r="R31" i="2"/>
  <c r="O31" i="2" l="1"/>
  <c r="R19" i="2" l="1"/>
  <c r="Q34" i="2"/>
  <c r="N34" i="2"/>
  <c r="M34" i="2"/>
  <c r="L34" i="2"/>
  <c r="J34" i="2"/>
  <c r="H34" i="2"/>
  <c r="N33" i="2"/>
  <c r="M33" i="2"/>
  <c r="L33" i="2"/>
  <c r="J33" i="2"/>
  <c r="H33" i="2"/>
  <c r="N32" i="2"/>
  <c r="M32" i="2"/>
  <c r="L32" i="2"/>
  <c r="J32" i="2"/>
  <c r="H32" i="2"/>
  <c r="N30" i="2"/>
  <c r="M30" i="2"/>
  <c r="L30" i="2"/>
  <c r="J30" i="2"/>
  <c r="H30" i="2"/>
  <c r="R34" i="2" l="1"/>
  <c r="R33" i="2"/>
  <c r="R30" i="2"/>
  <c r="R32" i="2"/>
  <c r="O30" i="2"/>
  <c r="O33" i="2"/>
  <c r="O32" i="2"/>
  <c r="O34" i="2"/>
  <c r="R25" i="2" l="1"/>
  <c r="R24" i="2"/>
  <c r="R22" i="2"/>
  <c r="R21" i="2"/>
  <c r="R20" i="2"/>
  <c r="R16" i="2"/>
  <c r="R17" i="2"/>
  <c r="L10" i="2" l="1"/>
  <c r="L11" i="2"/>
  <c r="L12" i="2"/>
  <c r="L13" i="2"/>
  <c r="L14" i="2"/>
  <c r="L16" i="2"/>
  <c r="L17" i="2"/>
  <c r="L18" i="2"/>
  <c r="L19" i="2"/>
  <c r="L20" i="2"/>
  <c r="L21" i="2"/>
  <c r="L22" i="2"/>
  <c r="L23" i="2"/>
  <c r="L24" i="2"/>
  <c r="L25" i="2"/>
  <c r="L28" i="2"/>
  <c r="L35" i="2"/>
  <c r="L36" i="2"/>
  <c r="J10" i="2"/>
  <c r="J11" i="2"/>
  <c r="J12" i="2"/>
  <c r="J13" i="2"/>
  <c r="J14" i="2"/>
  <c r="J16" i="2"/>
  <c r="J17" i="2"/>
  <c r="J18" i="2"/>
  <c r="J19" i="2"/>
  <c r="J20" i="2"/>
  <c r="J21" i="2"/>
  <c r="J22" i="2"/>
  <c r="J23" i="2"/>
  <c r="J24" i="2"/>
  <c r="J25" i="2"/>
  <c r="J28" i="2"/>
  <c r="J35" i="2"/>
  <c r="J36" i="2"/>
  <c r="H14" i="2"/>
  <c r="H16" i="2"/>
  <c r="H17" i="2"/>
  <c r="H18" i="2"/>
  <c r="H19" i="2"/>
  <c r="H20" i="2"/>
  <c r="H21" i="2"/>
  <c r="H22" i="2"/>
  <c r="H23" i="2"/>
  <c r="H24" i="2"/>
  <c r="H25" i="2"/>
  <c r="H28" i="2"/>
  <c r="H35" i="2"/>
  <c r="H36" i="2"/>
  <c r="M14" i="2"/>
  <c r="R14" i="2" s="1"/>
  <c r="N14" i="2"/>
  <c r="M16" i="2"/>
  <c r="N16" i="2"/>
  <c r="M17" i="2"/>
  <c r="N17" i="2"/>
  <c r="M18" i="2"/>
  <c r="R18" i="2" s="1"/>
  <c r="N18" i="2"/>
  <c r="M19" i="2"/>
  <c r="N19" i="2"/>
  <c r="M20" i="2"/>
  <c r="N20" i="2"/>
  <c r="M21" i="2"/>
  <c r="N21" i="2"/>
  <c r="M22" i="2"/>
  <c r="N22" i="2"/>
  <c r="M23" i="2"/>
  <c r="R23" i="2" s="1"/>
  <c r="N23" i="2"/>
  <c r="M24" i="2"/>
  <c r="N24" i="2"/>
  <c r="M25" i="2"/>
  <c r="N25" i="2"/>
  <c r="M28" i="2"/>
  <c r="N28" i="2"/>
  <c r="M35" i="2"/>
  <c r="R35" i="2" s="1"/>
  <c r="N35" i="2"/>
  <c r="M36" i="2"/>
  <c r="R36" i="2" s="1"/>
  <c r="N36" i="2"/>
  <c r="R28" i="2" l="1"/>
  <c r="I37" i="2"/>
  <c r="O23" i="2"/>
  <c r="O14" i="2"/>
  <c r="K37" i="2"/>
  <c r="O24" i="2"/>
  <c r="O36" i="2"/>
  <c r="O35" i="2"/>
  <c r="O22" i="2"/>
  <c r="O28" i="2"/>
  <c r="O25" i="2"/>
  <c r="O17" i="2"/>
  <c r="O21" i="2"/>
  <c r="O20" i="2"/>
  <c r="O19" i="2"/>
  <c r="O16" i="2"/>
  <c r="O18" i="2"/>
  <c r="H12" i="2"/>
  <c r="R12" i="2" l="1"/>
  <c r="R13" i="2"/>
  <c r="M10" i="2"/>
  <c r="N10" i="2"/>
  <c r="M11" i="2"/>
  <c r="R11" i="2" s="1"/>
  <c r="N11" i="2"/>
  <c r="M12" i="2"/>
  <c r="N12" i="2"/>
  <c r="M13" i="2"/>
  <c r="N13" i="2"/>
  <c r="R37" i="2" l="1"/>
  <c r="O10" i="2"/>
  <c r="O12" i="2"/>
  <c r="O11" i="2"/>
  <c r="O13" i="2"/>
  <c r="H10" i="2" l="1"/>
  <c r="H11" i="2"/>
  <c r="H13" i="2"/>
  <c r="G37" i="2" l="1"/>
</calcChain>
</file>

<file path=xl/sharedStrings.xml><?xml version="1.0" encoding="utf-8"?>
<sst xmlns="http://schemas.openxmlformats.org/spreadsheetml/2006/main" count="138" uniqueCount="97">
  <si>
    <t>Шт.</t>
  </si>
  <si>
    <t>Упак.</t>
  </si>
  <si>
    <t>№  п/п</t>
  </si>
  <si>
    <t>Ед. изм</t>
  </si>
  <si>
    <t xml:space="preserve">К-во </t>
  </si>
  <si>
    <t>&lt;ц&gt;</t>
  </si>
  <si>
    <t>σ</t>
  </si>
  <si>
    <t>V</t>
  </si>
  <si>
    <t>*</t>
  </si>
  <si>
    <t>**</t>
  </si>
  <si>
    <t>***</t>
  </si>
  <si>
    <t>Наименование товаров</t>
  </si>
  <si>
    <t>ККН</t>
  </si>
  <si>
    <t>КТРУ</t>
  </si>
  <si>
    <t xml:space="preserve">Наименьшая цена за ед. </t>
  </si>
  <si>
    <t>Сумма</t>
  </si>
  <si>
    <t>17.23.13.199-00000003</t>
  </si>
  <si>
    <t>17.23.13.191-00000002</t>
  </si>
  <si>
    <t>22.29.21.000-00000002</t>
  </si>
  <si>
    <t>22.29.25.000-00000002</t>
  </si>
  <si>
    <t>26.51.33.141-00000002</t>
  </si>
  <si>
    <t>22.29.25.000-00000009</t>
  </si>
  <si>
    <t>22.29.25.000-00000010</t>
  </si>
  <si>
    <t>22.29.25.000-00000008</t>
  </si>
  <si>
    <t>22.29.25.000-00000007</t>
  </si>
  <si>
    <t>25.99.23.000-00000020</t>
  </si>
  <si>
    <t>Стирательная резинка</t>
  </si>
  <si>
    <t>25.99.23.000-00000022</t>
  </si>
  <si>
    <t>Точилка канцелярская для карандашей</t>
  </si>
  <si>
    <t>25.71.13.110-00000004</t>
  </si>
  <si>
    <t>32.99.15.110-00000002</t>
  </si>
  <si>
    <t>22.29.21.000-00000001</t>
  </si>
  <si>
    <t>32.99.12.120-00000006</t>
  </si>
  <si>
    <t>32.99.12.110-00000006</t>
  </si>
  <si>
    <t>32.99.12.110-00000007</t>
  </si>
  <si>
    <t>Скрепки металлические</t>
  </si>
  <si>
    <t>22.29.25.000-00000054</t>
  </si>
  <si>
    <t>25.99.23.000-00000007</t>
  </si>
  <si>
    <t>22.19.73.120-00000002</t>
  </si>
  <si>
    <t>Сумма с НДС, руб</t>
  </si>
  <si>
    <t xml:space="preserve">Скрепочница  </t>
  </si>
  <si>
    <t>17.23.13.199-010</t>
  </si>
  <si>
    <t>17.23.13.199-012</t>
  </si>
  <si>
    <t>17.23.13.191-005</t>
  </si>
  <si>
    <t>25.99.23.000-016</t>
  </si>
  <si>
    <t>25.99.23.000-005</t>
  </si>
  <si>
    <t>32.99.15.110-001</t>
  </si>
  <si>
    <t>22.29.21.000-005</t>
  </si>
  <si>
    <t>22.29.25.000-137</t>
  </si>
  <si>
    <t>26.51.33.141-001</t>
  </si>
  <si>
    <t>22.29.25.000-035</t>
  </si>
  <si>
    <t>22.29.25.000-067</t>
  </si>
  <si>
    <t>22.29.25.000-130</t>
  </si>
  <si>
    <t>22.29.25.000-055</t>
  </si>
  <si>
    <t>32.99.13.122-002</t>
  </si>
  <si>
    <t>32.99.12.110-008</t>
  </si>
  <si>
    <t>25.99.23.000-044</t>
  </si>
  <si>
    <t>25.99.23.000-052</t>
  </si>
  <si>
    <t>32.99.12.120-017</t>
  </si>
  <si>
    <t>22.29.25.000-053</t>
  </si>
  <si>
    <t>22.29.25.000-022</t>
  </si>
  <si>
    <t xml:space="preserve"> 22.19.73.120-004</t>
  </si>
  <si>
    <t>25.71.13.110-003</t>
  </si>
  <si>
    <t>Источник № 1</t>
  </si>
  <si>
    <t>Источник № 2</t>
  </si>
  <si>
    <t>Источник № 3</t>
  </si>
  <si>
    <t>Цена единицы товара, руб., 
в соответствии с Распоряжением Комитета по государственному заказу Санкт-Петербурга от 31.05.2018 № 100-р" (ред. от 09.04.2026)</t>
  </si>
  <si>
    <t>Цена за ед. с НДС, руб.</t>
  </si>
  <si>
    <t>22.29.25.000-00000036</t>
  </si>
  <si>
    <t>17.12.14.129-012</t>
  </si>
  <si>
    <t>Бумага для офисной техники</t>
  </si>
  <si>
    <t>17.12.14.110-00000007</t>
  </si>
  <si>
    <t>22.29.25.000-160</t>
  </si>
  <si>
    <t>22.29.25.000-00000018</t>
  </si>
  <si>
    <t>Подставка для канцелярских принадлежностей настольная (органайзер) пластиковая</t>
  </si>
  <si>
    <t>22.29.21.000-017</t>
  </si>
  <si>
    <t xml:space="preserve">Карандаш чернографитный </t>
  </si>
  <si>
    <t xml:space="preserve">Клейкие закладки пластиковые </t>
  </si>
  <si>
    <t>Заказчиком были направлены запросы о предоставлении ценовой информации  в адрес пяти потенциальных поставщиков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Санкт-Петербурга, размещен запрос в ЕИС</t>
  </si>
  <si>
    <t>Реквизиты запроса: исх. №04-18-410/26-0-0 от 13.05.2026
Реквизиты ответа: 
вх. № 04-17-1204/26-0-0 от 18.05.2026</t>
  </si>
  <si>
    <t>Реквизиты запроса: исх. №04-18-410/26-0-0 от 13.05.2026
Реквизиты ответа: 
вх. № 04-17-1204/26-1-0 от 18.05.2026</t>
  </si>
  <si>
    <t>Обоснование цены контракта на поставку канцелярских товаров для нужд обособленного подразделения СПб ГКУ «ССПК» в 2026 году.</t>
  </si>
  <si>
    <t>Пач.</t>
  </si>
  <si>
    <t>Блоки для записей</t>
  </si>
  <si>
    <t>Блокнот</t>
  </si>
  <si>
    <t>Зажим для бумаг</t>
  </si>
  <si>
    <t xml:space="preserve">Клейкая лента </t>
  </si>
  <si>
    <t xml:space="preserve">Линейка </t>
  </si>
  <si>
    <t xml:space="preserve">Папка пластиковая </t>
  </si>
  <si>
    <t xml:space="preserve">Папка пластиковая  </t>
  </si>
  <si>
    <t xml:space="preserve">Ручка канцелярская </t>
  </si>
  <si>
    <t>Ручка канцелярская</t>
  </si>
  <si>
    <t xml:space="preserve">Скобы для степлера </t>
  </si>
  <si>
    <t xml:space="preserve">Маркер </t>
  </si>
  <si>
    <t>Файл-вкладыш</t>
  </si>
  <si>
    <t>Реквизиты запроса в ЕИС:  №0872500002126000022 от 14.05.2026
Реквизиты ответа: 
вх. № 04-17-1204/26-2-0 от 18.05.2026</t>
  </si>
  <si>
    <t>Ответы на запрос Учреждения №04-18-410/26-0-0 от 13.05.2026 получены от 2 поставщиков (входящие номера коммерческих предложений № 04-17-1204/26-0-0 от 18.05.2026, № 04-17-1204/26-1-0 от 18.05.2026), на запрос, размещенный в ЕИС, от 14.05.2026 № 0872500002126000022 поступило одно коммерческое предложение  № 04-17-1204/26-2-0 от 18.05.2026. В целях соблюдения статьи 34 Бюджетного кодекса, Заказчиком принято решение при расчете цены контракта использовать минимальное ценовое предложение в позициях № 1,2,4,5,6,7,8,9,10,11,12,13,14,15,16,17,18,19,20,21,22,23,24,26,27 и предельную цену товара в соответствии с Распоряжением Комитета по государственному заказу Санкт-Петербурга от 31.05.2018 № 100-р" (ред. от 09.04.2026)  в позициях № 3 и 25 так как является наименьшей по отношению к  минимальному ценовому предложению.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</si>
</sst>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FF000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9">
    <xf numFmtId="0" fontId="0" fillId="0" borderId="0" xfId="0"/>
    <xf numFmtId="2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4" fillId="2" borderId="1" xfId="0" applyFont="1" applyFill="1" applyBorder="1" applyAlignment="1">
      <alignment horizontal="center" vertical="top" wrapText="1"/>
    </xf>
    <xf numFmtId="0" fontId="6" fillId="2" borderId="0" xfId="0" applyFont="1" applyFill="1"/>
    <xf numFmtId="0" fontId="10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2" fontId="3" fillId="2" borderId="4" xfId="0" applyNumberFormat="1" applyFont="1" applyFill="1" applyBorder="1" applyAlignment="1">
      <alignment horizontal="center" vertical="center" wrapText="1"/>
    </xf>
    <xf numFmtId="2" fontId="3" fillId="2" borderId="5" xfId="0" applyNumberFormat="1" applyFont="1" applyFill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/>
    <xf numFmtId="2" fontId="4" fillId="2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10 2 2 2 2 2 2 2 5" xfId="1" xr:uid="{8D44A679-7CE9-4A47-B0B5-7FDA48FB2913}"/>
    <cellStyle name="Обычный 10 2 2 2 2 2 2 2 5 3" xfId="2" xr:uid="{DF95F2C1-B022-46D9-9388-F4C44DF19B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43"/>
  <sheetViews>
    <sheetView tabSelected="1" topLeftCell="A28" zoomScale="85" zoomScaleNormal="85" workbookViewId="0">
      <selection activeCell="E45" sqref="E45"/>
    </sheetView>
  </sheetViews>
  <sheetFormatPr defaultRowHeight="15" x14ac:dyDescent="0.25"/>
  <cols>
    <col min="1" max="1" width="6.28515625" style="5" customWidth="1"/>
    <col min="2" max="2" width="23.5703125" style="25" customWidth="1"/>
    <col min="3" max="3" width="18.85546875" style="26" customWidth="1"/>
    <col min="4" max="4" width="23.5703125" style="5" customWidth="1"/>
    <col min="5" max="5" width="9.140625" style="18"/>
    <col min="6" max="6" width="8.140625" style="19" customWidth="1"/>
    <col min="7" max="7" width="12.7109375" style="5" customWidth="1"/>
    <col min="8" max="8" width="13.85546875" style="5" customWidth="1"/>
    <col min="9" max="9" width="12.140625" style="5" customWidth="1"/>
    <col min="10" max="10" width="12.7109375" style="5" customWidth="1"/>
    <col min="11" max="11" width="12.85546875" style="5" customWidth="1"/>
    <col min="12" max="12" width="12.28515625" style="5" customWidth="1"/>
    <col min="13" max="13" width="12" style="5" customWidth="1"/>
    <col min="14" max="14" width="9.42578125" style="5" customWidth="1"/>
    <col min="15" max="15" width="8.28515625" style="5" customWidth="1"/>
    <col min="16" max="16" width="12" style="18" customWidth="1"/>
    <col min="17" max="17" width="11.28515625" style="18" customWidth="1"/>
    <col min="18" max="18" width="10.5703125" style="20" customWidth="1"/>
  </cols>
  <sheetData>
    <row r="2" spans="1:18" ht="15.75" x14ac:dyDescent="0.25">
      <c r="A2" s="30" t="s">
        <v>81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5"/>
      <c r="R2" s="5"/>
    </row>
    <row r="3" spans="1:18" ht="15" customHeight="1" x14ac:dyDescent="0.25">
      <c r="A3" s="28" t="s">
        <v>78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ht="15" customHeight="1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ht="15" customHeight="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7" spans="1:18" s="2" customFormat="1" x14ac:dyDescent="0.25">
      <c r="A7" s="34" t="s">
        <v>2</v>
      </c>
      <c r="B7" s="31" t="s">
        <v>11</v>
      </c>
      <c r="C7" s="38" t="s">
        <v>12</v>
      </c>
      <c r="D7" s="31" t="s">
        <v>13</v>
      </c>
      <c r="E7" s="31" t="s">
        <v>3</v>
      </c>
      <c r="F7" s="31" t="s">
        <v>4</v>
      </c>
      <c r="G7" s="34" t="s">
        <v>63</v>
      </c>
      <c r="H7" s="34"/>
      <c r="I7" s="34" t="s">
        <v>64</v>
      </c>
      <c r="J7" s="34"/>
      <c r="K7" s="34" t="s">
        <v>65</v>
      </c>
      <c r="L7" s="34"/>
      <c r="M7" s="3" t="s">
        <v>5</v>
      </c>
      <c r="N7" s="3" t="s">
        <v>6</v>
      </c>
      <c r="O7" s="3" t="s">
        <v>7</v>
      </c>
      <c r="P7" s="35" t="s">
        <v>66</v>
      </c>
      <c r="Q7" s="31" t="s">
        <v>14</v>
      </c>
      <c r="R7" s="31" t="s">
        <v>15</v>
      </c>
    </row>
    <row r="8" spans="1:18" s="2" customFormat="1" ht="92.25" customHeight="1" x14ac:dyDescent="0.25">
      <c r="A8" s="34"/>
      <c r="B8" s="31"/>
      <c r="C8" s="38"/>
      <c r="D8" s="31"/>
      <c r="E8" s="31"/>
      <c r="F8" s="31"/>
      <c r="G8" s="32" t="s">
        <v>79</v>
      </c>
      <c r="H8" s="33"/>
      <c r="I8" s="32" t="s">
        <v>80</v>
      </c>
      <c r="J8" s="33"/>
      <c r="K8" s="32" t="s">
        <v>95</v>
      </c>
      <c r="L8" s="33"/>
      <c r="M8" s="3"/>
      <c r="N8" s="3"/>
      <c r="O8" s="3"/>
      <c r="P8" s="35"/>
      <c r="Q8" s="31"/>
      <c r="R8" s="31"/>
    </row>
    <row r="9" spans="1:18" s="2" customFormat="1" ht="55.5" customHeight="1" x14ac:dyDescent="0.25">
      <c r="A9" s="34"/>
      <c r="B9" s="31"/>
      <c r="C9" s="38"/>
      <c r="D9" s="31"/>
      <c r="E9" s="31"/>
      <c r="F9" s="31"/>
      <c r="G9" s="3" t="s">
        <v>67</v>
      </c>
      <c r="H9" s="3" t="s">
        <v>39</v>
      </c>
      <c r="I9" s="3" t="s">
        <v>67</v>
      </c>
      <c r="J9" s="3" t="s">
        <v>39</v>
      </c>
      <c r="K9" s="3" t="s">
        <v>67</v>
      </c>
      <c r="L9" s="3" t="s">
        <v>39</v>
      </c>
      <c r="M9" s="3" t="s">
        <v>8</v>
      </c>
      <c r="N9" s="3" t="s">
        <v>9</v>
      </c>
      <c r="O9" s="3" t="s">
        <v>10</v>
      </c>
      <c r="P9" s="35"/>
      <c r="Q9" s="31"/>
      <c r="R9" s="31"/>
    </row>
    <row r="10" spans="1:18" s="4" customFormat="1" x14ac:dyDescent="0.25">
      <c r="A10" s="21">
        <v>1</v>
      </c>
      <c r="B10" s="22" t="s">
        <v>83</v>
      </c>
      <c r="C10" s="6" t="s">
        <v>41</v>
      </c>
      <c r="D10" s="6" t="s">
        <v>16</v>
      </c>
      <c r="E10" s="7" t="s">
        <v>0</v>
      </c>
      <c r="F10" s="8">
        <v>20</v>
      </c>
      <c r="G10" s="9">
        <v>116.88</v>
      </c>
      <c r="H10" s="10">
        <f t="shared" ref="H10:H26" si="0">F10*G10</f>
        <v>2337.6</v>
      </c>
      <c r="I10" s="9">
        <v>109.58</v>
      </c>
      <c r="J10" s="10">
        <f t="shared" ref="J10:J26" si="1">F10*I10</f>
        <v>2191.6</v>
      </c>
      <c r="K10" s="9">
        <v>120.53</v>
      </c>
      <c r="L10" s="10">
        <f t="shared" ref="L10:L26" si="2">F10*K10</f>
        <v>2410.6</v>
      </c>
      <c r="M10" s="11">
        <f t="shared" ref="M10:M13" si="3">ROUND(AVERAGE(G10,I10,K10),2)</f>
        <v>115.66</v>
      </c>
      <c r="N10" s="1">
        <f t="shared" ref="N10:N13" si="4">STDEV(G10,I10,K10)</f>
        <v>5.5754670955296062</v>
      </c>
      <c r="O10" s="1">
        <f t="shared" ref="O10:O13" si="5">N10/M10*100</f>
        <v>4.8205663976565853</v>
      </c>
      <c r="P10" s="1">
        <v>581.66</v>
      </c>
      <c r="Q10" s="12">
        <f>I10</f>
        <v>109.58</v>
      </c>
      <c r="R10" s="13">
        <f t="shared" ref="R10:R26" si="6">F10*Q10</f>
        <v>2191.6</v>
      </c>
    </row>
    <row r="11" spans="1:18" s="4" customFormat="1" x14ac:dyDescent="0.25">
      <c r="A11" s="21">
        <v>2</v>
      </c>
      <c r="B11" s="22" t="s">
        <v>83</v>
      </c>
      <c r="C11" s="6" t="s">
        <v>42</v>
      </c>
      <c r="D11" s="6" t="s">
        <v>16</v>
      </c>
      <c r="E11" s="7" t="s">
        <v>0</v>
      </c>
      <c r="F11" s="8">
        <v>30</v>
      </c>
      <c r="G11" s="9">
        <v>64.260000000000005</v>
      </c>
      <c r="H11" s="10">
        <f t="shared" si="0"/>
        <v>1927.8000000000002</v>
      </c>
      <c r="I11" s="9">
        <v>60.24</v>
      </c>
      <c r="J11" s="10">
        <f t="shared" si="1"/>
        <v>1807.2</v>
      </c>
      <c r="K11" s="9">
        <v>66.260000000000005</v>
      </c>
      <c r="L11" s="10">
        <f t="shared" si="2"/>
        <v>1987.8000000000002</v>
      </c>
      <c r="M11" s="11">
        <f t="shared" si="3"/>
        <v>63.59</v>
      </c>
      <c r="N11" s="1">
        <f t="shared" si="4"/>
        <v>3.0659636875431748</v>
      </c>
      <c r="O11" s="1">
        <f t="shared" si="5"/>
        <v>4.8214557124440551</v>
      </c>
      <c r="P11" s="1">
        <v>188.54</v>
      </c>
      <c r="Q11" s="12">
        <f>I11</f>
        <v>60.24</v>
      </c>
      <c r="R11" s="13">
        <f t="shared" si="6"/>
        <v>1807.2</v>
      </c>
    </row>
    <row r="12" spans="1:18" s="4" customFormat="1" x14ac:dyDescent="0.25">
      <c r="A12" s="21">
        <v>3</v>
      </c>
      <c r="B12" s="22" t="s">
        <v>84</v>
      </c>
      <c r="C12" s="6" t="s">
        <v>43</v>
      </c>
      <c r="D12" s="6" t="s">
        <v>17</v>
      </c>
      <c r="E12" s="7" t="s">
        <v>0</v>
      </c>
      <c r="F12" s="8">
        <v>20</v>
      </c>
      <c r="G12" s="9">
        <v>398.4</v>
      </c>
      <c r="H12" s="10">
        <f t="shared" si="0"/>
        <v>7968</v>
      </c>
      <c r="I12" s="9">
        <v>373.5</v>
      </c>
      <c r="J12" s="10">
        <f t="shared" si="1"/>
        <v>7470</v>
      </c>
      <c r="K12" s="9">
        <v>410.85</v>
      </c>
      <c r="L12" s="10">
        <f t="shared" si="2"/>
        <v>8217</v>
      </c>
      <c r="M12" s="11">
        <f t="shared" si="3"/>
        <v>394.25</v>
      </c>
      <c r="N12" s="1">
        <f t="shared" si="4"/>
        <v>19.017689134066742</v>
      </c>
      <c r="O12" s="1">
        <f t="shared" si="5"/>
        <v>4.8237638894272017</v>
      </c>
      <c r="P12" s="1">
        <v>279.19</v>
      </c>
      <c r="Q12" s="27">
        <f>P12</f>
        <v>279.19</v>
      </c>
      <c r="R12" s="13">
        <f t="shared" si="6"/>
        <v>5583.8</v>
      </c>
    </row>
    <row r="13" spans="1:18" s="4" customFormat="1" x14ac:dyDescent="0.25">
      <c r="A13" s="21">
        <v>4</v>
      </c>
      <c r="B13" s="22" t="s">
        <v>84</v>
      </c>
      <c r="C13" s="6" t="s">
        <v>43</v>
      </c>
      <c r="D13" s="6" t="s">
        <v>17</v>
      </c>
      <c r="E13" s="7" t="s">
        <v>0</v>
      </c>
      <c r="F13" s="8">
        <v>50</v>
      </c>
      <c r="G13" s="9">
        <v>95.41</v>
      </c>
      <c r="H13" s="10">
        <f t="shared" si="0"/>
        <v>4770.5</v>
      </c>
      <c r="I13" s="9">
        <v>89.45</v>
      </c>
      <c r="J13" s="10">
        <f t="shared" si="1"/>
        <v>4472.5</v>
      </c>
      <c r="K13" s="9">
        <v>98.39</v>
      </c>
      <c r="L13" s="10">
        <f t="shared" si="2"/>
        <v>4919.5</v>
      </c>
      <c r="M13" s="11">
        <f t="shared" si="3"/>
        <v>94.42</v>
      </c>
      <c r="N13" s="1">
        <f t="shared" si="4"/>
        <v>4.5520251903227997</v>
      </c>
      <c r="O13" s="1">
        <f t="shared" si="5"/>
        <v>4.8210391763639056</v>
      </c>
      <c r="P13" s="1">
        <v>279.19</v>
      </c>
      <c r="Q13" s="12">
        <f>I13</f>
        <v>89.45</v>
      </c>
      <c r="R13" s="13">
        <f t="shared" si="6"/>
        <v>4472.5</v>
      </c>
    </row>
    <row r="14" spans="1:18" s="4" customFormat="1" x14ac:dyDescent="0.25">
      <c r="A14" s="21">
        <v>5</v>
      </c>
      <c r="B14" s="22" t="s">
        <v>85</v>
      </c>
      <c r="C14" s="6" t="s">
        <v>44</v>
      </c>
      <c r="D14" s="6" t="s">
        <v>27</v>
      </c>
      <c r="E14" s="7" t="s">
        <v>1</v>
      </c>
      <c r="F14" s="8">
        <v>20</v>
      </c>
      <c r="G14" s="9">
        <v>45.84</v>
      </c>
      <c r="H14" s="10">
        <f t="shared" si="0"/>
        <v>916.80000000000007</v>
      </c>
      <c r="I14" s="9">
        <v>42.98</v>
      </c>
      <c r="J14" s="10">
        <f t="shared" si="1"/>
        <v>859.59999999999991</v>
      </c>
      <c r="K14" s="9">
        <v>47.27</v>
      </c>
      <c r="L14" s="10">
        <f t="shared" si="2"/>
        <v>945.40000000000009</v>
      </c>
      <c r="M14" s="11">
        <f t="shared" ref="M14:M29" si="7">ROUND(AVERAGE(G14,I14,K14),2)</f>
        <v>45.36</v>
      </c>
      <c r="N14" s="1">
        <f t="shared" ref="N14:N29" si="8">STDEV(G14,I14,K14)</f>
        <v>2.1843610812622871</v>
      </c>
      <c r="O14" s="1">
        <f t="shared" ref="O14:O29" si="9">N14/M14*100</f>
        <v>4.815610849343666</v>
      </c>
      <c r="P14" s="1">
        <v>65.989999999999995</v>
      </c>
      <c r="Q14" s="12">
        <f>I14</f>
        <v>42.98</v>
      </c>
      <c r="R14" s="13">
        <f t="shared" si="6"/>
        <v>859.59999999999991</v>
      </c>
    </row>
    <row r="15" spans="1:18" s="4" customFormat="1" x14ac:dyDescent="0.25">
      <c r="A15" s="21">
        <v>6</v>
      </c>
      <c r="B15" s="22" t="s">
        <v>85</v>
      </c>
      <c r="C15" s="6" t="s">
        <v>45</v>
      </c>
      <c r="D15" s="6" t="s">
        <v>27</v>
      </c>
      <c r="E15" s="7" t="s">
        <v>1</v>
      </c>
      <c r="F15" s="8">
        <v>9</v>
      </c>
      <c r="G15" s="9">
        <v>83.92</v>
      </c>
      <c r="H15" s="10">
        <f t="shared" si="0"/>
        <v>755.28</v>
      </c>
      <c r="I15" s="9">
        <v>78.680000000000007</v>
      </c>
      <c r="J15" s="10">
        <f t="shared" si="1"/>
        <v>708.12000000000012</v>
      </c>
      <c r="K15" s="9">
        <v>86.54</v>
      </c>
      <c r="L15" s="10">
        <f t="shared" si="2"/>
        <v>778.86</v>
      </c>
      <c r="M15" s="11">
        <f t="shared" si="7"/>
        <v>83.05</v>
      </c>
      <c r="N15" s="1">
        <f t="shared" si="8"/>
        <v>4.0021161069280993</v>
      </c>
      <c r="O15" s="1">
        <f t="shared" si="9"/>
        <v>4.8189236687875967</v>
      </c>
      <c r="P15" s="1">
        <v>256.58</v>
      </c>
      <c r="Q15" s="12">
        <f>I15</f>
        <v>78.680000000000007</v>
      </c>
      <c r="R15" s="13">
        <f t="shared" si="6"/>
        <v>708.12000000000012</v>
      </c>
    </row>
    <row r="16" spans="1:18" s="4" customFormat="1" ht="30" x14ac:dyDescent="0.25">
      <c r="A16" s="21">
        <v>7</v>
      </c>
      <c r="B16" s="22" t="s">
        <v>76</v>
      </c>
      <c r="C16" s="6" t="s">
        <v>46</v>
      </c>
      <c r="D16" s="6" t="s">
        <v>30</v>
      </c>
      <c r="E16" s="7" t="s">
        <v>0</v>
      </c>
      <c r="F16" s="8">
        <v>100</v>
      </c>
      <c r="G16" s="9">
        <v>15.36</v>
      </c>
      <c r="H16" s="10">
        <f t="shared" si="0"/>
        <v>1536</v>
      </c>
      <c r="I16" s="9">
        <v>14.4</v>
      </c>
      <c r="J16" s="10">
        <f t="shared" si="1"/>
        <v>1440</v>
      </c>
      <c r="K16" s="9">
        <v>15.84</v>
      </c>
      <c r="L16" s="10">
        <f t="shared" si="2"/>
        <v>1584</v>
      </c>
      <c r="M16" s="11">
        <f t="shared" si="7"/>
        <v>15.2</v>
      </c>
      <c r="N16" s="1">
        <f t="shared" si="8"/>
        <v>0.73321211119293406</v>
      </c>
      <c r="O16" s="1">
        <f t="shared" si="9"/>
        <v>4.8237638894271981</v>
      </c>
      <c r="P16" s="1">
        <v>32.69</v>
      </c>
      <c r="Q16" s="12">
        <f>I16</f>
        <v>14.4</v>
      </c>
      <c r="R16" s="13">
        <f t="shared" si="6"/>
        <v>1440</v>
      </c>
    </row>
    <row r="17" spans="1:18" s="4" customFormat="1" x14ac:dyDescent="0.25">
      <c r="A17" s="21">
        <v>8</v>
      </c>
      <c r="B17" s="22" t="s">
        <v>86</v>
      </c>
      <c r="C17" s="6" t="s">
        <v>47</v>
      </c>
      <c r="D17" s="6" t="s">
        <v>31</v>
      </c>
      <c r="E17" s="7" t="s">
        <v>0</v>
      </c>
      <c r="F17" s="8">
        <v>20</v>
      </c>
      <c r="G17" s="9">
        <v>15.52</v>
      </c>
      <c r="H17" s="10">
        <f t="shared" si="0"/>
        <v>310.39999999999998</v>
      </c>
      <c r="I17" s="9">
        <v>14.55</v>
      </c>
      <c r="J17" s="10">
        <f t="shared" si="1"/>
        <v>291</v>
      </c>
      <c r="K17" s="9">
        <v>16.010000000000002</v>
      </c>
      <c r="L17" s="10">
        <f t="shared" si="2"/>
        <v>320.20000000000005</v>
      </c>
      <c r="M17" s="11">
        <f t="shared" si="7"/>
        <v>15.36</v>
      </c>
      <c r="N17" s="1">
        <f t="shared" si="8"/>
        <v>0.74303431953039722</v>
      </c>
      <c r="O17" s="1">
        <f t="shared" si="9"/>
        <v>4.8374630177760238</v>
      </c>
      <c r="P17" s="1">
        <v>20.61</v>
      </c>
      <c r="Q17" s="12">
        <f>I17</f>
        <v>14.55</v>
      </c>
      <c r="R17" s="13">
        <f t="shared" si="6"/>
        <v>291</v>
      </c>
    </row>
    <row r="18" spans="1:18" s="4" customFormat="1" x14ac:dyDescent="0.25">
      <c r="A18" s="21">
        <v>9</v>
      </c>
      <c r="B18" s="22" t="s">
        <v>86</v>
      </c>
      <c r="C18" s="6" t="s">
        <v>75</v>
      </c>
      <c r="D18" s="6" t="s">
        <v>18</v>
      </c>
      <c r="E18" s="7" t="s">
        <v>0</v>
      </c>
      <c r="F18" s="8">
        <v>10</v>
      </c>
      <c r="G18" s="9">
        <v>126.4</v>
      </c>
      <c r="H18" s="10">
        <f t="shared" si="0"/>
        <v>1264</v>
      </c>
      <c r="I18" s="9">
        <v>118.5</v>
      </c>
      <c r="J18" s="10">
        <f t="shared" si="1"/>
        <v>1185</v>
      </c>
      <c r="K18" s="9">
        <v>130.35</v>
      </c>
      <c r="L18" s="10">
        <f t="shared" si="2"/>
        <v>1303.5</v>
      </c>
      <c r="M18" s="11">
        <f t="shared" si="7"/>
        <v>125.08</v>
      </c>
      <c r="N18" s="1">
        <f t="shared" si="8"/>
        <v>6.0337246650251872</v>
      </c>
      <c r="O18" s="1">
        <f t="shared" si="9"/>
        <v>4.8238924408580006</v>
      </c>
      <c r="P18" s="1">
        <v>129.66999999999999</v>
      </c>
      <c r="Q18" s="12">
        <f t="shared" ref="Q18:Q33" si="10">I18</f>
        <v>118.5</v>
      </c>
      <c r="R18" s="13">
        <f t="shared" si="6"/>
        <v>1185</v>
      </c>
    </row>
    <row r="19" spans="1:18" s="4" customFormat="1" ht="30" x14ac:dyDescent="0.25">
      <c r="A19" s="21">
        <v>10</v>
      </c>
      <c r="B19" s="22" t="s">
        <v>77</v>
      </c>
      <c r="C19" s="6" t="s">
        <v>48</v>
      </c>
      <c r="D19" s="6" t="s">
        <v>19</v>
      </c>
      <c r="E19" s="7" t="s">
        <v>1</v>
      </c>
      <c r="F19" s="8">
        <v>40</v>
      </c>
      <c r="G19" s="9">
        <v>26.08</v>
      </c>
      <c r="H19" s="10">
        <f t="shared" si="0"/>
        <v>1043.1999999999998</v>
      </c>
      <c r="I19" s="9">
        <v>24.45</v>
      </c>
      <c r="J19" s="10">
        <f t="shared" si="1"/>
        <v>978</v>
      </c>
      <c r="K19" s="9">
        <v>26.9</v>
      </c>
      <c r="L19" s="10">
        <f t="shared" si="2"/>
        <v>1076</v>
      </c>
      <c r="M19" s="11">
        <f t="shared" si="7"/>
        <v>25.81</v>
      </c>
      <c r="N19" s="1">
        <f t="shared" si="8"/>
        <v>1.2471166745737943</v>
      </c>
      <c r="O19" s="1">
        <f t="shared" si="9"/>
        <v>4.8319127259736323</v>
      </c>
      <c r="P19" s="1">
        <v>112.3</v>
      </c>
      <c r="Q19" s="12">
        <f t="shared" si="10"/>
        <v>24.45</v>
      </c>
      <c r="R19" s="13">
        <f>F19*Q19</f>
        <v>978</v>
      </c>
    </row>
    <row r="20" spans="1:18" s="4" customFormat="1" x14ac:dyDescent="0.25">
      <c r="A20" s="21">
        <v>11</v>
      </c>
      <c r="B20" s="22" t="s">
        <v>87</v>
      </c>
      <c r="C20" s="6" t="s">
        <v>49</v>
      </c>
      <c r="D20" s="6" t="s">
        <v>20</v>
      </c>
      <c r="E20" s="7" t="s">
        <v>0</v>
      </c>
      <c r="F20" s="8">
        <v>20</v>
      </c>
      <c r="G20" s="9">
        <v>60.46</v>
      </c>
      <c r="H20" s="10">
        <f t="shared" si="0"/>
        <v>1209.2</v>
      </c>
      <c r="I20" s="9">
        <v>56.69</v>
      </c>
      <c r="J20" s="10">
        <f t="shared" si="1"/>
        <v>1133.8</v>
      </c>
      <c r="K20" s="9">
        <v>62.35</v>
      </c>
      <c r="L20" s="10">
        <f t="shared" si="2"/>
        <v>1247</v>
      </c>
      <c r="M20" s="11">
        <f t="shared" si="7"/>
        <v>59.83</v>
      </c>
      <c r="N20" s="1">
        <f t="shared" si="8"/>
        <v>2.881567860268667</v>
      </c>
      <c r="O20" s="1">
        <f t="shared" si="9"/>
        <v>4.8162591680907019</v>
      </c>
      <c r="P20" s="1">
        <v>129.41</v>
      </c>
      <c r="Q20" s="12">
        <f t="shared" si="10"/>
        <v>56.69</v>
      </c>
      <c r="R20" s="13">
        <f t="shared" si="6"/>
        <v>1133.8</v>
      </c>
    </row>
    <row r="21" spans="1:18" s="4" customFormat="1" x14ac:dyDescent="0.25">
      <c r="A21" s="21">
        <v>12</v>
      </c>
      <c r="B21" s="22" t="s">
        <v>88</v>
      </c>
      <c r="C21" s="6" t="s">
        <v>50</v>
      </c>
      <c r="D21" s="6" t="s">
        <v>21</v>
      </c>
      <c r="E21" s="7" t="s">
        <v>0</v>
      </c>
      <c r="F21" s="8">
        <v>40</v>
      </c>
      <c r="G21" s="9">
        <v>34.03</v>
      </c>
      <c r="H21" s="10">
        <f t="shared" si="0"/>
        <v>1361.2</v>
      </c>
      <c r="I21" s="9">
        <v>31.91</v>
      </c>
      <c r="J21" s="10">
        <f t="shared" si="1"/>
        <v>1276.4000000000001</v>
      </c>
      <c r="K21" s="9">
        <v>35.1</v>
      </c>
      <c r="L21" s="10">
        <f t="shared" si="2"/>
        <v>1404</v>
      </c>
      <c r="M21" s="11">
        <f t="shared" si="7"/>
        <v>33.68</v>
      </c>
      <c r="N21" s="1">
        <f t="shared" si="8"/>
        <v>1.6235455029040615</v>
      </c>
      <c r="O21" s="1">
        <f t="shared" si="9"/>
        <v>4.8205032746557643</v>
      </c>
      <c r="P21" s="1">
        <v>56.66</v>
      </c>
      <c r="Q21" s="12">
        <f t="shared" si="10"/>
        <v>31.91</v>
      </c>
      <c r="R21" s="13">
        <f t="shared" si="6"/>
        <v>1276.4000000000001</v>
      </c>
    </row>
    <row r="22" spans="1:18" s="4" customFormat="1" x14ac:dyDescent="0.25">
      <c r="A22" s="21">
        <v>13</v>
      </c>
      <c r="B22" s="22" t="s">
        <v>88</v>
      </c>
      <c r="C22" s="6" t="s">
        <v>51</v>
      </c>
      <c r="D22" s="6" t="s">
        <v>22</v>
      </c>
      <c r="E22" s="7" t="s">
        <v>0</v>
      </c>
      <c r="F22" s="8">
        <v>20</v>
      </c>
      <c r="G22" s="9">
        <v>40.880000000000003</v>
      </c>
      <c r="H22" s="10">
        <f t="shared" si="0"/>
        <v>817.6</v>
      </c>
      <c r="I22" s="9">
        <v>38.33</v>
      </c>
      <c r="J22" s="10">
        <f t="shared" si="1"/>
        <v>766.59999999999991</v>
      </c>
      <c r="K22" s="9">
        <v>42.16</v>
      </c>
      <c r="L22" s="10">
        <f t="shared" si="2"/>
        <v>843.19999999999993</v>
      </c>
      <c r="M22" s="11">
        <f t="shared" si="7"/>
        <v>40.46</v>
      </c>
      <c r="N22" s="1">
        <f t="shared" si="8"/>
        <v>1.9497777651140995</v>
      </c>
      <c r="O22" s="1">
        <f t="shared" si="9"/>
        <v>4.8190256181762221</v>
      </c>
      <c r="P22" s="1">
        <v>52.29</v>
      </c>
      <c r="Q22" s="12">
        <f t="shared" si="10"/>
        <v>38.33</v>
      </c>
      <c r="R22" s="13">
        <f t="shared" si="6"/>
        <v>766.59999999999991</v>
      </c>
    </row>
    <row r="23" spans="1:18" s="4" customFormat="1" x14ac:dyDescent="0.25">
      <c r="A23" s="21">
        <v>14</v>
      </c>
      <c r="B23" s="22" t="s">
        <v>88</v>
      </c>
      <c r="C23" s="6" t="s">
        <v>52</v>
      </c>
      <c r="D23" s="6" t="s">
        <v>24</v>
      </c>
      <c r="E23" s="7" t="s">
        <v>0</v>
      </c>
      <c r="F23" s="8">
        <v>10</v>
      </c>
      <c r="G23" s="9">
        <v>235.14</v>
      </c>
      <c r="H23" s="10">
        <f t="shared" si="0"/>
        <v>2351.3999999999996</v>
      </c>
      <c r="I23" s="9">
        <v>220.44</v>
      </c>
      <c r="J23" s="10">
        <f t="shared" si="1"/>
        <v>2204.4</v>
      </c>
      <c r="K23" s="9">
        <v>242.48</v>
      </c>
      <c r="L23" s="10">
        <f t="shared" si="2"/>
        <v>2424.7999999999997</v>
      </c>
      <c r="M23" s="11">
        <f t="shared" si="7"/>
        <v>232.69</v>
      </c>
      <c r="N23" s="1">
        <f t="shared" si="8"/>
        <v>11.222946731288232</v>
      </c>
      <c r="O23" s="1">
        <f t="shared" si="9"/>
        <v>4.823132378395389</v>
      </c>
      <c r="P23" s="1">
        <v>356.84</v>
      </c>
      <c r="Q23" s="12">
        <f t="shared" si="10"/>
        <v>220.44</v>
      </c>
      <c r="R23" s="13">
        <f t="shared" si="6"/>
        <v>2204.4</v>
      </c>
    </row>
    <row r="24" spans="1:18" s="4" customFormat="1" x14ac:dyDescent="0.25">
      <c r="A24" s="21">
        <v>15</v>
      </c>
      <c r="B24" s="22" t="s">
        <v>89</v>
      </c>
      <c r="C24" s="6" t="s">
        <v>53</v>
      </c>
      <c r="D24" s="6" t="s">
        <v>23</v>
      </c>
      <c r="E24" s="7" t="s">
        <v>0</v>
      </c>
      <c r="F24" s="8">
        <v>60</v>
      </c>
      <c r="G24" s="9">
        <v>29.38</v>
      </c>
      <c r="H24" s="10">
        <f t="shared" si="0"/>
        <v>1762.8</v>
      </c>
      <c r="I24" s="9">
        <v>27.54</v>
      </c>
      <c r="J24" s="10">
        <f t="shared" si="1"/>
        <v>1652.3999999999999</v>
      </c>
      <c r="K24" s="9">
        <v>30.29</v>
      </c>
      <c r="L24" s="10">
        <f t="shared" si="2"/>
        <v>1817.3999999999999</v>
      </c>
      <c r="M24" s="11">
        <f t="shared" si="7"/>
        <v>29.07</v>
      </c>
      <c r="N24" s="1">
        <f t="shared" si="8"/>
        <v>1.4009639538546308</v>
      </c>
      <c r="O24" s="1">
        <f t="shared" si="9"/>
        <v>4.8192774470403537</v>
      </c>
      <c r="P24" s="1">
        <v>37.57</v>
      </c>
      <c r="Q24" s="12">
        <f t="shared" si="10"/>
        <v>27.54</v>
      </c>
      <c r="R24" s="13">
        <f t="shared" si="6"/>
        <v>1652.3999999999999</v>
      </c>
    </row>
    <row r="25" spans="1:18" s="4" customFormat="1" x14ac:dyDescent="0.25">
      <c r="A25" s="21">
        <v>16</v>
      </c>
      <c r="B25" s="22" t="s">
        <v>90</v>
      </c>
      <c r="C25" s="6" t="s">
        <v>55</v>
      </c>
      <c r="D25" s="6" t="s">
        <v>34</v>
      </c>
      <c r="E25" s="6" t="s">
        <v>0</v>
      </c>
      <c r="F25" s="8">
        <v>200</v>
      </c>
      <c r="G25" s="9">
        <v>13.47</v>
      </c>
      <c r="H25" s="10">
        <f t="shared" si="0"/>
        <v>2694</v>
      </c>
      <c r="I25" s="9">
        <v>12.63</v>
      </c>
      <c r="J25" s="10">
        <f t="shared" si="1"/>
        <v>2526</v>
      </c>
      <c r="K25" s="9">
        <v>13.89</v>
      </c>
      <c r="L25" s="10">
        <f t="shared" si="2"/>
        <v>2778</v>
      </c>
      <c r="M25" s="11">
        <f t="shared" si="7"/>
        <v>13.33</v>
      </c>
      <c r="N25" s="1">
        <f t="shared" si="8"/>
        <v>0.64156059729381754</v>
      </c>
      <c r="O25" s="1">
        <f t="shared" si="9"/>
        <v>4.8129077066302894</v>
      </c>
      <c r="P25" s="1">
        <v>47.86</v>
      </c>
      <c r="Q25" s="12">
        <f t="shared" si="10"/>
        <v>12.63</v>
      </c>
      <c r="R25" s="13">
        <f t="shared" si="6"/>
        <v>2526</v>
      </c>
    </row>
    <row r="26" spans="1:18" s="4" customFormat="1" x14ac:dyDescent="0.25">
      <c r="A26" s="21">
        <v>17</v>
      </c>
      <c r="B26" s="22" t="s">
        <v>91</v>
      </c>
      <c r="C26" s="6" t="s">
        <v>54</v>
      </c>
      <c r="D26" s="6" t="s">
        <v>33</v>
      </c>
      <c r="E26" s="6" t="s">
        <v>0</v>
      </c>
      <c r="F26" s="8">
        <v>20</v>
      </c>
      <c r="G26" s="9">
        <v>38.619999999999997</v>
      </c>
      <c r="H26" s="10">
        <f t="shared" si="0"/>
        <v>772.4</v>
      </c>
      <c r="I26" s="9">
        <v>36.21</v>
      </c>
      <c r="J26" s="10">
        <f t="shared" si="1"/>
        <v>724.2</v>
      </c>
      <c r="K26" s="9">
        <v>39.83</v>
      </c>
      <c r="L26" s="10">
        <f t="shared" si="2"/>
        <v>796.59999999999991</v>
      </c>
      <c r="M26" s="11">
        <f t="shared" si="7"/>
        <v>38.22</v>
      </c>
      <c r="N26" s="1">
        <f t="shared" si="8"/>
        <v>1.8428510520386596</v>
      </c>
      <c r="O26" s="1">
        <f t="shared" si="9"/>
        <v>4.8216929671341173</v>
      </c>
      <c r="P26" s="1">
        <v>126.72</v>
      </c>
      <c r="Q26" s="12">
        <f t="shared" si="10"/>
        <v>36.21</v>
      </c>
      <c r="R26" s="13">
        <f t="shared" si="6"/>
        <v>724.2</v>
      </c>
    </row>
    <row r="27" spans="1:18" s="4" customFormat="1" x14ac:dyDescent="0.25">
      <c r="A27" s="21">
        <v>18</v>
      </c>
      <c r="B27" s="22" t="s">
        <v>92</v>
      </c>
      <c r="C27" s="6" t="s">
        <v>56</v>
      </c>
      <c r="D27" s="7" t="s">
        <v>37</v>
      </c>
      <c r="E27" s="6" t="s">
        <v>1</v>
      </c>
      <c r="F27" s="8">
        <v>18</v>
      </c>
      <c r="G27" s="9">
        <v>14.3</v>
      </c>
      <c r="H27" s="10">
        <f t="shared" ref="H27:H36" si="11">F27*G27</f>
        <v>257.40000000000003</v>
      </c>
      <c r="I27" s="9">
        <v>13.41</v>
      </c>
      <c r="J27" s="10">
        <f t="shared" ref="J27:J36" si="12">F27*I27</f>
        <v>241.38</v>
      </c>
      <c r="K27" s="9">
        <v>14.75</v>
      </c>
      <c r="L27" s="10">
        <f t="shared" ref="L27:L36" si="13">F27*K27</f>
        <v>265.5</v>
      </c>
      <c r="M27" s="11">
        <f t="shared" si="7"/>
        <v>14.15</v>
      </c>
      <c r="N27" s="1">
        <f t="shared" si="8"/>
        <v>0.68193352559713127</v>
      </c>
      <c r="O27" s="1">
        <f t="shared" si="9"/>
        <v>4.8193182020998675</v>
      </c>
      <c r="P27" s="1">
        <v>96.23</v>
      </c>
      <c r="Q27" s="12">
        <f t="shared" si="10"/>
        <v>13.41</v>
      </c>
      <c r="R27" s="13">
        <f t="shared" ref="R27:R36" si="14">F27*Q27</f>
        <v>241.38</v>
      </c>
    </row>
    <row r="28" spans="1:18" s="4" customFormat="1" x14ac:dyDescent="0.25">
      <c r="A28" s="21">
        <v>19</v>
      </c>
      <c r="B28" s="22" t="s">
        <v>35</v>
      </c>
      <c r="C28" s="6" t="s">
        <v>57</v>
      </c>
      <c r="D28" s="6" t="s">
        <v>25</v>
      </c>
      <c r="E28" s="6" t="s">
        <v>1</v>
      </c>
      <c r="F28" s="8">
        <v>40</v>
      </c>
      <c r="G28" s="9">
        <v>24.48</v>
      </c>
      <c r="H28" s="10">
        <f t="shared" si="11"/>
        <v>979.2</v>
      </c>
      <c r="I28" s="9">
        <v>22.95</v>
      </c>
      <c r="J28" s="10">
        <f t="shared" si="12"/>
        <v>918</v>
      </c>
      <c r="K28" s="9">
        <v>25.25</v>
      </c>
      <c r="L28" s="10">
        <f t="shared" si="13"/>
        <v>1010</v>
      </c>
      <c r="M28" s="11">
        <f t="shared" si="7"/>
        <v>24.23</v>
      </c>
      <c r="N28" s="1">
        <f t="shared" si="8"/>
        <v>1.1707405064032483</v>
      </c>
      <c r="O28" s="1">
        <f t="shared" si="9"/>
        <v>4.8317808766126635</v>
      </c>
      <c r="P28" s="1">
        <v>80.61</v>
      </c>
      <c r="Q28" s="12">
        <f t="shared" si="10"/>
        <v>22.95</v>
      </c>
      <c r="R28" s="13">
        <f t="shared" si="14"/>
        <v>918</v>
      </c>
    </row>
    <row r="29" spans="1:18" s="4" customFormat="1" x14ac:dyDescent="0.25">
      <c r="A29" s="21">
        <v>20</v>
      </c>
      <c r="B29" s="22" t="s">
        <v>93</v>
      </c>
      <c r="C29" s="6" t="s">
        <v>58</v>
      </c>
      <c r="D29" s="6" t="s">
        <v>32</v>
      </c>
      <c r="E29" s="6" t="s">
        <v>0</v>
      </c>
      <c r="F29" s="8">
        <v>20</v>
      </c>
      <c r="G29" s="9">
        <v>22.29</v>
      </c>
      <c r="H29" s="10">
        <f t="shared" ref="H29" si="15">F29*G29</f>
        <v>445.79999999999995</v>
      </c>
      <c r="I29" s="9">
        <v>20.9</v>
      </c>
      <c r="J29" s="10">
        <f t="shared" ref="J29" si="16">F29*I29</f>
        <v>418</v>
      </c>
      <c r="K29" s="9">
        <v>22.98</v>
      </c>
      <c r="L29" s="10">
        <f t="shared" ref="L29" si="17">F29*K29</f>
        <v>459.6</v>
      </c>
      <c r="M29" s="11">
        <f t="shared" si="7"/>
        <v>22.06</v>
      </c>
      <c r="N29" s="1">
        <f t="shared" si="8"/>
        <v>1.0594495426084884</v>
      </c>
      <c r="O29" s="1">
        <f t="shared" si="9"/>
        <v>4.8025817887964122</v>
      </c>
      <c r="P29" s="1">
        <v>81.81</v>
      </c>
      <c r="Q29" s="12">
        <f t="shared" si="10"/>
        <v>20.9</v>
      </c>
      <c r="R29" s="13">
        <f t="shared" ref="R29" si="18">F29*Q29</f>
        <v>418</v>
      </c>
    </row>
    <row r="30" spans="1:18" s="4" customFormat="1" x14ac:dyDescent="0.25">
      <c r="A30" s="21">
        <v>21</v>
      </c>
      <c r="B30" s="22" t="s">
        <v>93</v>
      </c>
      <c r="C30" s="6" t="s">
        <v>58</v>
      </c>
      <c r="D30" s="6" t="s">
        <v>32</v>
      </c>
      <c r="E30" s="6" t="s">
        <v>0</v>
      </c>
      <c r="F30" s="8">
        <v>20</v>
      </c>
      <c r="G30" s="9">
        <v>22.37</v>
      </c>
      <c r="H30" s="10">
        <f t="shared" si="11"/>
        <v>447.40000000000003</v>
      </c>
      <c r="I30" s="9">
        <v>20.97</v>
      </c>
      <c r="J30" s="10">
        <f t="shared" si="12"/>
        <v>419.4</v>
      </c>
      <c r="K30" s="9">
        <v>23.07</v>
      </c>
      <c r="L30" s="10">
        <f t="shared" si="13"/>
        <v>461.4</v>
      </c>
      <c r="M30" s="11">
        <f t="shared" ref="M30:M36" si="19">ROUND(AVERAGE(G30,I30,K30),2)</f>
        <v>22.14</v>
      </c>
      <c r="N30" s="1">
        <f t="shared" ref="N30:N36" si="20">STDEV(G30,I30,K30)</f>
        <v>1.0692676621563635</v>
      </c>
      <c r="O30" s="1">
        <f t="shared" ref="O30:O36" si="21">N30/M30*100</f>
        <v>4.8295739031452731</v>
      </c>
      <c r="P30" s="1">
        <v>81.81</v>
      </c>
      <c r="Q30" s="12">
        <f t="shared" si="10"/>
        <v>20.97</v>
      </c>
      <c r="R30" s="13">
        <f t="shared" si="14"/>
        <v>419.4</v>
      </c>
    </row>
    <row r="31" spans="1:18" s="4" customFormat="1" ht="79.5" customHeight="1" x14ac:dyDescent="0.25">
      <c r="A31" s="21">
        <v>22</v>
      </c>
      <c r="B31" s="22" t="s">
        <v>74</v>
      </c>
      <c r="C31" s="6" t="s">
        <v>72</v>
      </c>
      <c r="D31" s="6" t="s">
        <v>73</v>
      </c>
      <c r="E31" s="6" t="s">
        <v>0</v>
      </c>
      <c r="F31" s="8">
        <v>20</v>
      </c>
      <c r="G31" s="9">
        <v>264.27</v>
      </c>
      <c r="H31" s="10">
        <f t="shared" ref="H31" si="22">F31*G31</f>
        <v>5285.4</v>
      </c>
      <c r="I31" s="9">
        <v>247.76</v>
      </c>
      <c r="J31" s="10">
        <f t="shared" ref="J31" si="23">F31*I31</f>
        <v>4955.2</v>
      </c>
      <c r="K31" s="9">
        <v>272.52999999999997</v>
      </c>
      <c r="L31" s="10">
        <f>F31*K31</f>
        <v>5450.5999999999995</v>
      </c>
      <c r="M31" s="11">
        <f t="shared" ref="M31" si="24">ROUND(AVERAGE(G31,I31,K31),2)</f>
        <v>261.52</v>
      </c>
      <c r="N31" s="1">
        <f t="shared" ref="N31" si="25">STDEV(G31,I31,K31)</f>
        <v>12.611903107778769</v>
      </c>
      <c r="O31" s="1">
        <f t="shared" ref="O31" si="26">N31/M31*100</f>
        <v>4.822538661585642</v>
      </c>
      <c r="P31" s="1">
        <v>337.68</v>
      </c>
      <c r="Q31" s="12">
        <f t="shared" si="10"/>
        <v>247.76</v>
      </c>
      <c r="R31" s="13">
        <f t="shared" ref="R31" si="27">F31*Q31</f>
        <v>4955.2</v>
      </c>
    </row>
    <row r="32" spans="1:18" s="4" customFormat="1" x14ac:dyDescent="0.25">
      <c r="A32" s="21">
        <v>23</v>
      </c>
      <c r="B32" s="22" t="s">
        <v>40</v>
      </c>
      <c r="C32" s="6" t="s">
        <v>59</v>
      </c>
      <c r="D32" s="7" t="s">
        <v>68</v>
      </c>
      <c r="E32" s="6" t="s">
        <v>0</v>
      </c>
      <c r="F32" s="8">
        <v>20</v>
      </c>
      <c r="G32" s="9">
        <v>80.260000000000005</v>
      </c>
      <c r="H32" s="10">
        <f t="shared" ref="H32:H34" si="28">F32*G32</f>
        <v>1605.2</v>
      </c>
      <c r="I32" s="9">
        <v>75.239999999999995</v>
      </c>
      <c r="J32" s="10">
        <f t="shared" ref="J32:J34" si="29">F32*I32</f>
        <v>1504.8</v>
      </c>
      <c r="K32" s="9">
        <v>82.76</v>
      </c>
      <c r="L32" s="10">
        <f t="shared" ref="L32:L34" si="30">F32*K32</f>
        <v>1655.2</v>
      </c>
      <c r="M32" s="11">
        <f t="shared" si="19"/>
        <v>79.42</v>
      </c>
      <c r="N32" s="1">
        <f t="shared" si="20"/>
        <v>3.8297258387513904</v>
      </c>
      <c r="O32" s="1">
        <f t="shared" si="21"/>
        <v>4.8221176514119746</v>
      </c>
      <c r="P32" s="1">
        <v>249.58</v>
      </c>
      <c r="Q32" s="12">
        <f t="shared" si="10"/>
        <v>75.239999999999995</v>
      </c>
      <c r="R32" s="13">
        <f t="shared" ref="R32:R34" si="31">F32*Q32</f>
        <v>1504.8</v>
      </c>
    </row>
    <row r="33" spans="1:18" s="4" customFormat="1" x14ac:dyDescent="0.25">
      <c r="A33" s="21">
        <v>24</v>
      </c>
      <c r="B33" s="22" t="s">
        <v>94</v>
      </c>
      <c r="C33" s="6" t="s">
        <v>60</v>
      </c>
      <c r="D33" s="6" t="s">
        <v>36</v>
      </c>
      <c r="E33" s="6" t="s">
        <v>1</v>
      </c>
      <c r="F33" s="8">
        <v>50</v>
      </c>
      <c r="G33" s="9">
        <v>340.38</v>
      </c>
      <c r="H33" s="10">
        <f t="shared" si="28"/>
        <v>17019</v>
      </c>
      <c r="I33" s="9">
        <v>319.11</v>
      </c>
      <c r="J33" s="10">
        <f t="shared" si="29"/>
        <v>15955.5</v>
      </c>
      <c r="K33" s="9">
        <v>351.02</v>
      </c>
      <c r="L33" s="10">
        <f t="shared" si="30"/>
        <v>17551</v>
      </c>
      <c r="M33" s="11">
        <f t="shared" si="19"/>
        <v>336.84</v>
      </c>
      <c r="N33" s="1">
        <f t="shared" si="20"/>
        <v>16.247413127428402</v>
      </c>
      <c r="O33" s="1">
        <f t="shared" si="21"/>
        <v>4.8234809189610504</v>
      </c>
      <c r="P33" s="1">
        <v>804.7</v>
      </c>
      <c r="Q33" s="12">
        <f t="shared" si="10"/>
        <v>319.11</v>
      </c>
      <c r="R33" s="13">
        <f t="shared" si="31"/>
        <v>15955.5</v>
      </c>
    </row>
    <row r="34" spans="1:18" s="4" customFormat="1" ht="30" customHeight="1" x14ac:dyDescent="0.25">
      <c r="A34" s="21">
        <v>25</v>
      </c>
      <c r="B34" s="22" t="s">
        <v>70</v>
      </c>
      <c r="C34" s="6" t="s">
        <v>69</v>
      </c>
      <c r="D34" s="6" t="s">
        <v>71</v>
      </c>
      <c r="E34" s="6" t="s">
        <v>82</v>
      </c>
      <c r="F34" s="8">
        <v>10</v>
      </c>
      <c r="G34" s="9">
        <v>1107.2</v>
      </c>
      <c r="H34" s="10">
        <f t="shared" si="28"/>
        <v>11072</v>
      </c>
      <c r="I34" s="9">
        <v>1038</v>
      </c>
      <c r="J34" s="10">
        <f t="shared" si="29"/>
        <v>10380</v>
      </c>
      <c r="K34" s="9">
        <v>1141.8</v>
      </c>
      <c r="L34" s="10">
        <f t="shared" si="30"/>
        <v>11418</v>
      </c>
      <c r="M34" s="11">
        <f t="shared" si="19"/>
        <v>1095.67</v>
      </c>
      <c r="N34" s="1">
        <f t="shared" si="20"/>
        <v>52.85237301515734</v>
      </c>
      <c r="O34" s="1">
        <f t="shared" si="21"/>
        <v>4.8237492141938114</v>
      </c>
      <c r="P34" s="1">
        <v>951.7</v>
      </c>
      <c r="Q34" s="12">
        <f t="shared" ref="Q34" si="32">P34</f>
        <v>951.7</v>
      </c>
      <c r="R34" s="13">
        <f t="shared" si="31"/>
        <v>9517</v>
      </c>
    </row>
    <row r="35" spans="1:18" s="4" customFormat="1" x14ac:dyDescent="0.25">
      <c r="A35" s="21">
        <v>26</v>
      </c>
      <c r="B35" s="22" t="s">
        <v>26</v>
      </c>
      <c r="C35" s="6" t="s">
        <v>61</v>
      </c>
      <c r="D35" s="7" t="s">
        <v>38</v>
      </c>
      <c r="E35" s="6" t="s">
        <v>0</v>
      </c>
      <c r="F35" s="8">
        <v>20</v>
      </c>
      <c r="G35" s="9">
        <v>27.5</v>
      </c>
      <c r="H35" s="10">
        <f t="shared" si="11"/>
        <v>550</v>
      </c>
      <c r="I35" s="9">
        <v>25.79</v>
      </c>
      <c r="J35" s="10">
        <f t="shared" si="12"/>
        <v>515.79999999999995</v>
      </c>
      <c r="K35" s="9">
        <v>28.36</v>
      </c>
      <c r="L35" s="10">
        <f t="shared" si="13"/>
        <v>567.20000000000005</v>
      </c>
      <c r="M35" s="11">
        <f t="shared" si="19"/>
        <v>27.22</v>
      </c>
      <c r="N35" s="1">
        <f t="shared" si="20"/>
        <v>1.3082176169633757</v>
      </c>
      <c r="O35" s="1">
        <f t="shared" si="21"/>
        <v>4.806089702290139</v>
      </c>
      <c r="P35" s="1">
        <v>121.08</v>
      </c>
      <c r="Q35" s="12">
        <f>I35</f>
        <v>25.79</v>
      </c>
      <c r="R35" s="13">
        <f t="shared" si="14"/>
        <v>515.79999999999995</v>
      </c>
    </row>
    <row r="36" spans="1:18" s="4" customFormat="1" ht="30" x14ac:dyDescent="0.25">
      <c r="A36" s="21">
        <v>27</v>
      </c>
      <c r="B36" s="22" t="s">
        <v>28</v>
      </c>
      <c r="C36" s="6" t="s">
        <v>62</v>
      </c>
      <c r="D36" s="6" t="s">
        <v>29</v>
      </c>
      <c r="E36" s="6" t="s">
        <v>0</v>
      </c>
      <c r="F36" s="8">
        <v>20</v>
      </c>
      <c r="G36" s="9">
        <v>35.6</v>
      </c>
      <c r="H36" s="10">
        <f t="shared" si="11"/>
        <v>712</v>
      </c>
      <c r="I36" s="9">
        <v>33.380000000000003</v>
      </c>
      <c r="J36" s="10">
        <f t="shared" si="12"/>
        <v>667.6</v>
      </c>
      <c r="K36" s="9">
        <v>36.71</v>
      </c>
      <c r="L36" s="10">
        <f t="shared" si="13"/>
        <v>734.2</v>
      </c>
      <c r="M36" s="11">
        <f t="shared" si="19"/>
        <v>35.229999999999997</v>
      </c>
      <c r="N36" s="1">
        <f t="shared" si="20"/>
        <v>1.69555300713366</v>
      </c>
      <c r="O36" s="1">
        <f t="shared" si="21"/>
        <v>4.81281012527295</v>
      </c>
      <c r="P36" s="1">
        <v>99.31</v>
      </c>
      <c r="Q36" s="12">
        <f>I36</f>
        <v>33.380000000000003</v>
      </c>
      <c r="R36" s="13">
        <f t="shared" si="14"/>
        <v>667.6</v>
      </c>
    </row>
    <row r="37" spans="1:18" s="2" customFormat="1" ht="15.75" thickBot="1" x14ac:dyDescent="0.3">
      <c r="A37" s="14"/>
      <c r="B37" s="23"/>
      <c r="C37" s="24"/>
      <c r="D37" s="14"/>
      <c r="E37" s="6"/>
      <c r="F37" s="15"/>
      <c r="G37" s="36">
        <f>SUM(H10:H36)</f>
        <v>72171.58</v>
      </c>
      <c r="H37" s="37"/>
      <c r="I37" s="36">
        <f>SUM(J10:J36)</f>
        <v>67662.500000000015</v>
      </c>
      <c r="J37" s="37"/>
      <c r="K37" s="36">
        <f>SUM(L10:L36)</f>
        <v>74426.559999999998</v>
      </c>
      <c r="L37" s="37"/>
      <c r="M37" s="16"/>
      <c r="N37" s="14"/>
      <c r="O37" s="14"/>
      <c r="P37" s="6"/>
      <c r="Q37" s="8"/>
      <c r="R37" s="17">
        <f>SUM(R10:R36)</f>
        <v>64913.30000000001</v>
      </c>
    </row>
    <row r="39" spans="1:18" ht="15" customHeight="1" x14ac:dyDescent="0.25">
      <c r="A39" s="29" t="s">
        <v>96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</row>
    <row r="40" spans="1:18" ht="15.75" customHeight="1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</row>
    <row r="41" spans="1:18" ht="15.75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</row>
    <row r="42" spans="1:18" ht="15.75" customHeigh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</row>
    <row r="43" spans="1:18" ht="15" customHeight="1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</row>
  </sheetData>
  <mergeCells count="21">
    <mergeCell ref="A7:A9"/>
    <mergeCell ref="B7:B9"/>
    <mergeCell ref="C7:C9"/>
    <mergeCell ref="D7:D9"/>
    <mergeCell ref="E7:E9"/>
    <mergeCell ref="A3:R5"/>
    <mergeCell ref="A39:R43"/>
    <mergeCell ref="A2:P2"/>
    <mergeCell ref="Q7:Q9"/>
    <mergeCell ref="R7:R9"/>
    <mergeCell ref="G8:H8"/>
    <mergeCell ref="I8:J8"/>
    <mergeCell ref="K8:L8"/>
    <mergeCell ref="F7:F9"/>
    <mergeCell ref="G7:H7"/>
    <mergeCell ref="I7:J7"/>
    <mergeCell ref="K7:L7"/>
    <mergeCell ref="P7:P9"/>
    <mergeCell ref="G37:H37"/>
    <mergeCell ref="I37:J37"/>
    <mergeCell ref="K37:L37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2026-05-20T12:06:37Z</dcterms:modified>
</cp:coreProperties>
</file>