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15_Контрактная служба\ZUK\Закупки\Закупки 2026 год\01 ПРЯМЫЕ ДОГОВОРЫ 2026 год\ЭЛЕКТРОННЫЙ МАГАЗИН 2026 год\Савинцева\172 2026 Поставка медицинских изделий (Ацетабулярный вкладыш, Головка)\"/>
    </mc:Choice>
  </mc:AlternateContent>
  <bookViews>
    <workbookView xWindow="0" yWindow="0" windowWidth="16380" windowHeight="8190" tabRatio="500"/>
  </bookViews>
  <sheets>
    <sheet name="Лист1" sheetId="1" r:id="rId1"/>
    <sheet name="Лист3" sheetId="2" r:id="rId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5" i="1" l="1"/>
  <c r="M5" i="1"/>
  <c r="N5" i="1" s="1"/>
  <c r="H5" i="1"/>
  <c r="L5" i="1" s="1"/>
  <c r="O4" i="1"/>
  <c r="O6" i="1" s="1"/>
  <c r="M4" i="1"/>
  <c r="N4" i="1" s="1"/>
  <c r="H4" i="1"/>
  <c r="L4" i="1" s="1"/>
  <c r="I4" i="1" l="1"/>
  <c r="J4" i="1" s="1"/>
  <c r="I5" i="1"/>
  <c r="J5" i="1" s="1"/>
  <c r="K4" i="1"/>
  <c r="K5" i="1"/>
</calcChain>
</file>

<file path=xl/sharedStrings.xml><?xml version="1.0" encoding="utf-8"?>
<sst xmlns="http://schemas.openxmlformats.org/spreadsheetml/2006/main" count="29" uniqueCount="28">
  <si>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</si>
  <si>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>№ п/п</t>
  </si>
  <si>
    <t>Наименование товара</t>
  </si>
  <si>
    <t>Ед. изм.</t>
  </si>
  <si>
    <t xml:space="preserve">Кол-во </t>
  </si>
  <si>
    <t>Источники информации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</si>
  <si>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</si>
  <si>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</si>
  <si>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&lt;ц&gt; </t>
  </si>
  <si>
    <t>Среднее квадратичное отклонение</t>
  </si>
  <si>
    <r>
      <rPr>
        <b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/>
        <sz val="9"/>
        <color rgb="FF000000"/>
        <rFont val="Times New Roman"/>
        <family val="1"/>
        <charset val="204"/>
      </rPr>
      <t>(не должен превышать 33%)</t>
    </r>
  </si>
  <si>
    <r>
      <rPr>
        <b/>
        <sz val="9"/>
        <color rgb="FF000000"/>
        <rFont val="Times New Roman"/>
        <family val="1"/>
        <charset val="204"/>
      </rPr>
      <t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</si>
  <si>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единицы, рассчитанная по п. 9 приказа                 № 450н</t>
  </si>
  <si>
    <t>Цена за единицу изм. минимальная (руб.)</t>
  </si>
  <si>
    <t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</si>
  <si>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</si>
  <si>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>шт.</t>
  </si>
  <si>
    <t>Итого: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</si>
  <si>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</si>
  <si>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>Расчёт Н(М)ЦК  проверил:</t>
  </si>
  <si>
    <t>Заказчик:</t>
  </si>
  <si>
    <t>Ацетабулярный вкладыш</t>
  </si>
  <si>
    <t>Головка</t>
  </si>
  <si>
    <t>КП 1 (вход. №397 от 14.05.26г.)</t>
  </si>
  <si>
    <t>КП 2 (вход. № 398 от 14.05.26г.)</t>
  </si>
  <si>
    <t>КП 3 (вход. №399 от 14.05.26г.)</t>
  </si>
  <si>
    <t>В результате проведённого расчёта Н(М)ЦК контракта составила: 50 000 рублей 00 копеек</t>
  </si>
  <si>
    <t>Пятьдесят тысяч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</si>
</sst>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р.&quot;;\-#,##0&quot;р.&quot;"/>
    <numFmt numFmtId="165" formatCode="#,##0.00_р_."/>
  </numFmts>
  <fonts count="21">
    <font>
      <sz val="11"/>
      <color theme="1"/>
      <name val="Calibri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128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1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4">
    <xf numFmtId="0" fontId="0" fillId="0" borderId="0"/>
    <xf numFmtId="164" fontId="20" fillId="0" borderId="0" applyBorder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20" fillId="0" borderId="0"/>
    <xf numFmtId="0" fontId="3" fillId="0" borderId="0"/>
    <xf numFmtId="0" fontId="1" fillId="0" borderId="0"/>
    <xf numFmtId="0" fontId="20" fillId="0" borderId="0"/>
    <xf numFmtId="0" fontId="3" fillId="0" borderId="0"/>
    <xf numFmtId="0" fontId="3" fillId="0" borderId="0"/>
    <xf numFmtId="0" fontId="3" fillId="0" borderId="0"/>
  </cellStyleXfs>
  <cellXfs count="29">
    <xf numFmtId="0" fontId="0" fillId="0" borderId="0" xfId="0"/>
    <xf numFmtId="0" fontId="17" fillId="0" borderId="0" xfId="0" applyFont="1" applyBorder="1" applyAlignment="1" applyProtection="1">
      <alignment horizontal="left"/>
    </xf>
    <xf numFmtId="0" fontId="19" fillId="0" borderId="0" xfId="0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left" vertical="center" wrapText="1"/>
    </xf>
    <xf numFmtId="0" fontId="17" fillId="0" borderId="0" xfId="0" applyFont="1" applyBorder="1" applyAlignment="1" applyProtection="1">
      <alignment horizontal="center" vertical="center"/>
    </xf>
    <xf numFmtId="0" fontId="17" fillId="0" borderId="3" xfId="0" applyFont="1" applyBorder="1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 wrapText="1"/>
    </xf>
    <xf numFmtId="2" fontId="7" fillId="0" borderId="2" xfId="0" applyNumberFormat="1" applyFont="1" applyBorder="1" applyAlignment="1" applyProtection="1">
      <alignment horizontal="center" vertical="center" wrapText="1"/>
    </xf>
    <xf numFmtId="3" fontId="7" fillId="0" borderId="2" xfId="0" applyNumberFormat="1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/>
    <xf numFmtId="0" fontId="5" fillId="0" borderId="0" xfId="0" applyFont="1" applyAlignment="1" applyProtection="1"/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top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3" fillId="2" borderId="2" xfId="0" applyFont="1" applyFill="1" applyBorder="1" applyAlignment="1" applyProtection="1">
      <alignment horizontal="center" vertical="center" wrapText="1" shrinkToFit="1"/>
    </xf>
    <xf numFmtId="3" fontId="9" fillId="0" borderId="2" xfId="0" applyNumberFormat="1" applyFont="1" applyBorder="1" applyAlignment="1" applyProtection="1">
      <alignment horizontal="center" vertical="center" wrapText="1"/>
    </xf>
    <xf numFmtId="4" fontId="14" fillId="0" borderId="2" xfId="20" applyNumberFormat="1" applyFont="1" applyBorder="1" applyAlignment="1" applyProtection="1">
      <alignment horizontal="center" vertical="center" wrapText="1"/>
    </xf>
    <xf numFmtId="165" fontId="14" fillId="0" borderId="2" xfId="0" applyNumberFormat="1" applyFont="1" applyBorder="1" applyAlignment="1" applyProtection="1">
      <alignment horizontal="center" vertical="center" wrapText="1"/>
    </xf>
    <xf numFmtId="165" fontId="15" fillId="0" borderId="2" xfId="0" applyNumberFormat="1" applyFont="1" applyBorder="1" applyAlignment="1" applyProtection="1">
      <alignment horizontal="center" vertical="center"/>
    </xf>
    <xf numFmtId="4" fontId="15" fillId="2" borderId="2" xfId="0" applyNumberFormat="1" applyFont="1" applyFill="1" applyBorder="1" applyAlignment="1" applyProtection="1">
      <alignment horizontal="center" vertical="center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15" fillId="0" borderId="0" xfId="0" applyFont="1" applyAlignment="1" applyProtection="1"/>
    <xf numFmtId="0" fontId="15" fillId="0" borderId="0" xfId="0" applyFont="1" applyAlignment="1" applyProtection="1">
      <alignment horizontal="center"/>
    </xf>
  </cellXfs>
  <cellStyles count="24">
    <cellStyle name="Euro 2 2" xfId="1"/>
    <cellStyle name="Normal 2" xfId="2"/>
    <cellStyle name="Normal 5" xfId="3"/>
    <cellStyle name="Normal 7" xfId="4"/>
    <cellStyle name="Normal_proposal" xfId="5"/>
    <cellStyle name="Обычный" xfId="0" builtinId="0"/>
    <cellStyle name="Обычный 10" xfId="6"/>
    <cellStyle name="Обычный 10 2" xfId="7"/>
    <cellStyle name="Обычный 11" xfId="8"/>
    <cellStyle name="Обычный 12" xfId="9"/>
    <cellStyle name="Обычный 13" xfId="10"/>
    <cellStyle name="Обычный 14" xfId="11"/>
    <cellStyle name="Обычный 15" xfId="12"/>
    <cellStyle name="Обычный 18" xfId="13"/>
    <cellStyle name="Обычный 19" xfId="14"/>
    <cellStyle name="Обычный 2" xfId="15"/>
    <cellStyle name="Обычный 2 2" xfId="16"/>
    <cellStyle name="Обычный 2 3" xfId="17"/>
    <cellStyle name="Обычный 2 4" xfId="18"/>
    <cellStyle name="Обычный 3" xfId="19"/>
    <cellStyle name="Обычный 4" xfId="20"/>
    <cellStyle name="Обычный 7" xfId="21"/>
    <cellStyle name="Обычный 8" xfId="22"/>
    <cellStyle name="Обычный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247680</xdr:colOff>
      <xdr:row>2</xdr:row>
      <xdr:rowOff>1571760</xdr:rowOff>
    </xdr:from>
    <xdr:to>
      <xdr:col>10</xdr:col>
      <xdr:colOff>1204200</xdr:colOff>
      <xdr:row>2</xdr:row>
      <xdr:rowOff>1917360</xdr:rowOff>
    </xdr:to>
    <xdr:pic>
      <xdr:nvPicPr>
        <xdr:cNvPr id="2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044360" y="2667240"/>
          <a:ext cx="95652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3" name="Picture 6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063440" y="249552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84240</xdr:colOff>
      <xdr:row>2</xdr:row>
      <xdr:rowOff>756000</xdr:rowOff>
    </xdr:from>
    <xdr:to>
      <xdr:col>9</xdr:col>
      <xdr:colOff>874800</xdr:colOff>
      <xdr:row>2</xdr:row>
      <xdr:rowOff>1101600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3"/>
        <a:stretch/>
      </xdr:blipFill>
      <xdr:spPr>
        <a:xfrm>
          <a:off x="8834040" y="1851480"/>
          <a:ext cx="79056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36000</xdr:colOff>
      <xdr:row>2</xdr:row>
      <xdr:rowOff>568800</xdr:rowOff>
    </xdr:from>
    <xdr:to>
      <xdr:col>8</xdr:col>
      <xdr:colOff>886320</xdr:colOff>
      <xdr:row>2</xdr:row>
      <xdr:rowOff>1000080</xdr:rowOff>
    </xdr:to>
    <xdr:pic>
      <xdr:nvPicPr>
        <xdr:cNvPr id="5" name="Picture 2"/>
        <xdr:cNvPicPr/>
      </xdr:nvPicPr>
      <xdr:blipFill>
        <a:blip xmlns:r="http://schemas.openxmlformats.org/officeDocument/2006/relationships" r:embed="rId4"/>
        <a:stretch/>
      </xdr:blipFill>
      <xdr:spPr>
        <a:xfrm>
          <a:off x="7799040" y="1664280"/>
          <a:ext cx="850320" cy="431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6" name="Picture 6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063440" y="249552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zoomScaleNormal="100" workbookViewId="0">
      <selection activeCell="A8" sqref="A8:O8"/>
    </sheetView>
  </sheetViews>
  <sheetFormatPr defaultColWidth="8.7109375" defaultRowHeight="15"/>
  <cols>
    <col min="1" max="1" width="5" style="11" customWidth="1"/>
    <col min="2" max="2" width="33.85546875" style="12" customWidth="1"/>
    <col min="3" max="4" width="9.140625" style="12" customWidth="1"/>
    <col min="5" max="5" width="12.140625" style="12" customWidth="1"/>
    <col min="6" max="6" width="12.28515625" style="12" customWidth="1"/>
    <col min="7" max="7" width="12.140625" style="12" customWidth="1"/>
    <col min="8" max="8" width="16.42578125" style="11" customWidth="1"/>
    <col min="9" max="9" width="14" style="11" customWidth="1"/>
    <col min="10" max="10" width="14.85546875" style="11" customWidth="1"/>
    <col min="11" max="11" width="22.28515625" style="11" customWidth="1"/>
    <col min="12" max="12" width="12" style="11" customWidth="1"/>
    <col min="13" max="13" width="15.140625" style="11" customWidth="1"/>
    <col min="14" max="15" width="16" style="11" customWidth="1"/>
  </cols>
  <sheetData>
    <row r="1" spans="1:15" ht="48.7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7.5" customHeight="1">
      <c r="A2" s="9" t="s">
        <v>1</v>
      </c>
      <c r="B2" s="9" t="s">
        <v>2</v>
      </c>
      <c r="C2" s="9" t="s">
        <v>3</v>
      </c>
      <c r="D2" s="8" t="s">
        <v>4</v>
      </c>
      <c r="E2" s="9" t="s">
        <v>5</v>
      </c>
      <c r="F2" s="9"/>
      <c r="G2" s="9"/>
      <c r="H2" s="7" t="s">
        <v>6</v>
      </c>
      <c r="I2" s="7"/>
      <c r="J2" s="7"/>
      <c r="K2" s="9" t="s">
        <v>7</v>
      </c>
      <c r="L2" s="9"/>
      <c r="M2" s="9"/>
      <c r="N2" s="9"/>
      <c r="O2" s="9"/>
    </row>
    <row r="3" spans="1:15" ht="159.75" customHeight="1">
      <c r="A3" s="9"/>
      <c r="B3" s="9"/>
      <c r="C3" s="9"/>
      <c r="D3" s="8"/>
      <c r="E3" s="13" t="s">
        <v>23</v>
      </c>
      <c r="F3" s="13" t="s">
        <v>24</v>
      </c>
      <c r="G3" s="13" t="s">
        <v>25</v>
      </c>
      <c r="H3" s="13" t="s">
        <v>8</v>
      </c>
      <c r="I3" s="14" t="s">
        <v>9</v>
      </c>
      <c r="J3" s="14" t="s">
        <v>10</v>
      </c>
      <c r="K3" s="14" t="s">
        <v>11</v>
      </c>
      <c r="L3" s="15" t="s">
        <v>12</v>
      </c>
      <c r="M3" s="16" t="s">
        <v>13</v>
      </c>
      <c r="N3" s="16" t="s">
        <v>14</v>
      </c>
      <c r="O3" s="17" t="s">
        <v>15</v>
      </c>
    </row>
    <row r="4" spans="1:15" ht="23.1" customHeight="1">
      <c r="A4" s="18">
        <v>1</v>
      </c>
      <c r="B4" s="19" t="s">
        <v>21</v>
      </c>
      <c r="C4" s="20" t="s">
        <v>16</v>
      </c>
      <c r="D4" s="21">
        <v>1</v>
      </c>
      <c r="E4" s="22">
        <v>25000</v>
      </c>
      <c r="F4" s="22">
        <v>25750</v>
      </c>
      <c r="G4" s="22">
        <v>26000</v>
      </c>
      <c r="H4" s="23">
        <f t="shared" ref="H4:H5" si="0">AVERAGEA(E4:G4)</f>
        <v>25583.333333333332</v>
      </c>
      <c r="I4" s="24">
        <f t="shared" ref="I4:I5" si="1">SQRT(((SUM((POWER(G4-H4,2)),(POWER(F4-H4,2)),(POWER(E4-H4,2)))/(COLUMNS(E4:G4)-1))))</f>
        <v>520.41649986653317</v>
      </c>
      <c r="J4" s="25">
        <f t="shared" ref="J4:J5" si="2">ROUND(I4/H4*100,2)</f>
        <v>2.0299999999999998</v>
      </c>
      <c r="K4" s="26">
        <f t="shared" ref="K4:K5" si="3">H4</f>
        <v>25583.333333333332</v>
      </c>
      <c r="L4" s="26">
        <f t="shared" ref="L4:L5" si="4">H4</f>
        <v>25583.333333333332</v>
      </c>
      <c r="M4" s="26">
        <f t="shared" ref="M4:M5" si="5">E4</f>
        <v>25000</v>
      </c>
      <c r="N4" s="26">
        <f t="shared" ref="N4:N5" si="6">ROUNDDOWN(M4,2)</f>
        <v>25000</v>
      </c>
      <c r="O4" s="26">
        <f t="shared" ref="O4:O5" si="7">E4*D4</f>
        <v>25000</v>
      </c>
    </row>
    <row r="5" spans="1:15" ht="27.6" customHeight="1">
      <c r="A5" s="18">
        <v>2</v>
      </c>
      <c r="B5" s="19" t="s">
        <v>22</v>
      </c>
      <c r="C5" s="20" t="s">
        <v>16</v>
      </c>
      <c r="D5" s="21">
        <v>1</v>
      </c>
      <c r="E5" s="22">
        <v>25000</v>
      </c>
      <c r="F5" s="22">
        <v>25750</v>
      </c>
      <c r="G5" s="22">
        <v>26000</v>
      </c>
      <c r="H5" s="23">
        <f t="shared" si="0"/>
        <v>25583.333333333332</v>
      </c>
      <c r="I5" s="24">
        <f t="shared" si="1"/>
        <v>520.41649986653317</v>
      </c>
      <c r="J5" s="25">
        <f t="shared" si="2"/>
        <v>2.0299999999999998</v>
      </c>
      <c r="K5" s="26">
        <f t="shared" si="3"/>
        <v>25583.333333333332</v>
      </c>
      <c r="L5" s="26">
        <f t="shared" si="4"/>
        <v>25583.333333333332</v>
      </c>
      <c r="M5" s="26">
        <f t="shared" si="5"/>
        <v>25000</v>
      </c>
      <c r="N5" s="26">
        <f t="shared" si="6"/>
        <v>25000</v>
      </c>
      <c r="O5" s="26">
        <f t="shared" si="7"/>
        <v>25000</v>
      </c>
    </row>
    <row r="6" spans="1:15" ht="15" customHeight="1">
      <c r="A6" s="6" t="s">
        <v>17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6">
        <f>SUM(O4:O5)</f>
        <v>50000</v>
      </c>
    </row>
    <row r="7" spans="1:15" ht="19.5" customHeight="1">
      <c r="A7" s="5" t="s">
        <v>26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>
      <c r="A8" s="4" t="s">
        <v>27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C9" s="27"/>
      <c r="D9" s="27"/>
      <c r="E9" s="28"/>
      <c r="F9" s="28"/>
      <c r="G9" s="27"/>
      <c r="H9" s="27"/>
      <c r="I9" s="27"/>
      <c r="J9" s="27"/>
      <c r="K9" s="27"/>
      <c r="L9" s="27"/>
      <c r="M9" s="27"/>
      <c r="N9" s="27"/>
      <c r="O9" s="27"/>
    </row>
    <row r="10" spans="1:15" ht="172.5" customHeight="1">
      <c r="A10" s="3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16.5" customHeight="1">
      <c r="A11" s="2" t="s">
        <v>19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5.75">
      <c r="A12" s="1" t="s">
        <v>20</v>
      </c>
      <c r="B12" s="1"/>
    </row>
  </sheetData>
  <mergeCells count="14">
    <mergeCell ref="A12:B12"/>
    <mergeCell ref="A6:N6"/>
    <mergeCell ref="A7:O7"/>
    <mergeCell ref="A8:O8"/>
    <mergeCell ref="A10:O10"/>
    <mergeCell ref="A11:O11"/>
    <mergeCell ref="A1:O1"/>
    <mergeCell ref="A2:A3"/>
    <mergeCell ref="B2:B3"/>
    <mergeCell ref="C2:C3"/>
    <mergeCell ref="D2:D3"/>
    <mergeCell ref="E2:G2"/>
    <mergeCell ref="H2:J2"/>
    <mergeCell ref="K2:O2"/>
  </mergeCells>
  <pageMargins left="0.196527777777778" right="0.196527777777778" top="0.15763888888888899" bottom="0.15763888888888899" header="0.511811023622047" footer="0.511811023622047"/>
  <pageSetup paperSize="9" scale="59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Дмитриенко Екатерина Сергеевна</cp:lastModifiedBy>
  <cp:revision>35</cp:revision>
  <cp:lastPrinted>2026-04-20T14:48:34Z</cp:lastPrinted>
  <dcterms:created xsi:type="dcterms:W3CDTF">2006-09-28T05:33:49Z</dcterms:created>
  <dcterms:modified xsi:type="dcterms:W3CDTF">2026-05-14T11:53:06Z</dcterms:modified>
  <dc:language>ru-RU</dc:language>
</cp:coreProperties>
</file>