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192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1" i="1" l="1"/>
  <c r="M10" i="1" l="1"/>
  <c r="O10" i="1" s="1"/>
  <c r="P10" i="1" s="1"/>
  <c r="J12" i="1" s="1"/>
  <c r="K10" i="1"/>
  <c r="J10" i="1"/>
  <c r="L10" i="1" l="1"/>
</calcChain>
</file>

<file path=xl/sharedStrings.xml><?xml version="1.0" encoding="utf-8"?>
<sst xmlns="http://schemas.openxmlformats.org/spreadsheetml/2006/main" count="30" uniqueCount="30">
  <si>
    <t>Санкт‑Петербургское государственное бюджетное учреждение здравоохранения «Городская поликлиника №14»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</si>
  <si>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</si>
  <si>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Используемый метод определения НМЦК с обоснованием:</t>
  </si>
  <si>
    <t>Метод сопоставимых рыночных цен (анализ рынка)</t>
  </si>
  <si>
    <t>Расчет НМЦК*</t>
  </si>
  <si>
    <t>№</t>
  </si>
  <si>
    <t>Наименование объекта закупки</t>
  </si>
  <si>
    <t>Ед. изм по ОКЕИ</t>
  </si>
  <si>
    <t>Кол-во</t>
  </si>
  <si>
    <t>Ценовая информация без НДС (руб.)</t>
  </si>
  <si>
    <t>Однородность совокупности значений выявленных цен, используемых в расчете Н(М)ЦК, ЦКЕП</t>
  </si>
  <si>
    <t xml:space="preserve">Минимальное ценовое предложение без НДС (руб.)**
</t>
  </si>
  <si>
    <t>НДС (%)</t>
  </si>
  <si>
    <t>Цена за единицу изм. с НДС (руб.)</t>
  </si>
  <si>
    <t>Начальная (максимальня) цена контракта,  (руб.)</t>
  </si>
  <si>
    <t>Среднее квадратичное отклонение</t>
  </si>
  <si>
    <t>штука</t>
  </si>
  <si>
    <t>Итого:</t>
  </si>
  <si>
    <t>В результате проведенного расчета Н(М)ЦК составила:</t>
  </si>
  <si>
    <t xml:space="preserve">рублей </t>
  </si>
  <si>
    <t>Цена включает в себя расходы на хранение, транспортировку, погрузку-разгрузку, страхование, уплату налогов, сборов и другие обязательные платежи.</t>
  </si>
  <si>
    <t>Ценовое предложение № 4 от ___________ №____(номер и дату указать  зарегистрированные в делопроизводстве учреждения )</t>
  </si>
  <si>
    <t>Ценовое предложение № 5 от ___________ №____(номер и дату указать  зарегистрированные в делопроизводстве учреждения )</t>
  </si>
  <si>
    <r>
      <t xml:space="preserve">Средняя арифметическая цена за единицу без НДС (руб.)    </t>
    </r>
    <r>
      <rPr>
        <b/>
        <i/>
        <sz val="8"/>
        <color indexed="8"/>
        <rFont val="Times New Roman"/>
        <family val="1"/>
        <charset val="204"/>
      </rPr>
      <t xml:space="preserve">&lt;ц&gt; </t>
    </r>
  </si>
  <si>
    <r>
      <t xml:space="preserve">коэффициент вариации цен V (%)           </t>
    </r>
    <r>
      <rPr>
        <i/>
        <sz val="8"/>
        <color indexed="8"/>
        <rFont val="Times New Roman"/>
        <family val="1"/>
        <charset val="204"/>
      </rPr>
      <t xml:space="preserve">         (не должен превышать 33%)</t>
    </r>
  </si>
  <si>
    <t>Маска хирургическая/медицинская, одноразового использования</t>
  </si>
  <si>
    <t>Ценовое предложение № 1 Вх. 348/Э-26 от 28.05.2026</t>
  </si>
  <si>
    <t>Ценовое предложение № 2 Вх. 246/Э-26 от 20.04.2026</t>
  </si>
  <si>
    <t>Ценовое предложение № 3 Вх. 248/Э-26 от 21.04.2026</t>
  </si>
  <si>
    <t xml:space="preserve">* При определении Н(М)ЦК, контракта Заказчиком применяется Приказ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</si>
</sst>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8"/>
      <color indexed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rgb="FFFFFF00"/>
        <bgColor indexed="4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 applyProtection="1">
      <alignment horizontal="center" vertical="center" wrapText="1"/>
      <protection locked="0"/>
    </xf>
    <xf numFmtId="1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2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2" fontId="2" fillId="0" borderId="1" xfId="0" applyNumberFormat="1" applyFont="1" applyBorder="1" applyAlignment="1" applyProtection="1">
      <alignment horizontal="center" vertical="center" wrapText="1"/>
      <protection locked="0"/>
    </xf>
    <xf numFmtId="2" fontId="5" fillId="0" borderId="1" xfId="0" applyNumberFormat="1" applyFont="1" applyBorder="1" applyAlignment="1" applyProtection="1">
      <alignment horizontal="center" vertical="center" wrapText="1"/>
      <protection locked="0"/>
    </xf>
    <xf numFmtId="4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2" fontId="1" fillId="0" borderId="0" xfId="0" applyNumberFormat="1" applyFont="1" applyAlignment="1" applyProtection="1">
      <alignment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2" fontId="1" fillId="0" borderId="1" xfId="0" applyNumberFormat="1" applyFont="1" applyBorder="1" applyAlignment="1" applyProtection="1">
      <alignment horizontal="righ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7</xdr:row>
      <xdr:rowOff>952500</xdr:rowOff>
    </xdr:from>
    <xdr:to>
      <xdr:col>12</xdr:col>
      <xdr:colOff>0</xdr:colOff>
      <xdr:row>7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72650" y="2926080"/>
          <a:ext cx="106299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7</xdr:row>
      <xdr:rowOff>923925</xdr:rowOff>
    </xdr:from>
    <xdr:to>
      <xdr:col>10</xdr:col>
      <xdr:colOff>1019175</xdr:colOff>
      <xdr:row>7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82990" y="289750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4"/>
  <sheetViews>
    <sheetView tabSelected="1" view="pageBreakPreview" zoomScale="60" zoomScaleNormal="100" workbookViewId="0">
      <selection activeCell="A14" sqref="A14:P14"/>
    </sheetView>
  </sheetViews>
  <sheetFormatPr defaultRowHeight="14.4" x14ac:dyDescent="0.3"/>
  <cols>
    <col min="1" max="1" width="5.33203125" customWidth="1"/>
    <col min="2" max="2" width="13.21875" customWidth="1"/>
    <col min="5" max="5" width="15.33203125" customWidth="1"/>
    <col min="6" max="6" width="14.88671875" customWidth="1"/>
    <col min="7" max="7" width="15.77734375" customWidth="1"/>
    <col min="8" max="8" width="8.88671875" hidden="1" customWidth="1"/>
    <col min="9" max="9" width="5.5546875" hidden="1" customWidth="1"/>
    <col min="10" max="10" width="13.109375" customWidth="1"/>
    <col min="11" max="11" width="15.21875" customWidth="1"/>
    <col min="12" max="12" width="16.21875" customWidth="1"/>
    <col min="13" max="13" width="10.5546875" customWidth="1"/>
    <col min="14" max="14" width="0.21875" customWidth="1"/>
    <col min="15" max="15" width="8.88671875" customWidth="1"/>
    <col min="16" max="16" width="12.6640625" customWidth="1"/>
  </cols>
  <sheetData>
    <row r="2" spans="1:16" x14ac:dyDescent="0.3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 x14ac:dyDescent="0.3">
      <c r="A3" s="27" t="s">
        <v>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16" x14ac:dyDescent="0.3">
      <c r="A4" s="1"/>
      <c r="B4" s="2"/>
      <c r="C4" s="1"/>
      <c r="D4" s="1"/>
      <c r="E4" s="1"/>
      <c r="F4" s="1"/>
      <c r="G4" s="1"/>
      <c r="H4" s="1"/>
      <c r="I4" s="1"/>
      <c r="J4" s="3"/>
      <c r="K4" s="1"/>
      <c r="L4" s="1"/>
      <c r="M4" s="1"/>
      <c r="N4" s="1"/>
      <c r="O4" s="1"/>
      <c r="P4" s="1"/>
    </row>
    <row r="5" spans="1:16" ht="29.4" customHeight="1" x14ac:dyDescent="0.3">
      <c r="A5" s="27" t="s">
        <v>2</v>
      </c>
      <c r="B5" s="27"/>
      <c r="C5" s="27" t="s">
        <v>3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</row>
    <row r="6" spans="1:16" x14ac:dyDescent="0.3">
      <c r="A6" s="27" t="s">
        <v>4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16" ht="26.4" customHeight="1" x14ac:dyDescent="0.3">
      <c r="A7" s="31" t="s">
        <v>5</v>
      </c>
      <c r="B7" s="31" t="s">
        <v>6</v>
      </c>
      <c r="C7" s="36" t="s">
        <v>7</v>
      </c>
      <c r="D7" s="36" t="s">
        <v>8</v>
      </c>
      <c r="E7" s="31" t="s">
        <v>9</v>
      </c>
      <c r="F7" s="31"/>
      <c r="G7" s="31"/>
      <c r="H7" s="31"/>
      <c r="I7" s="31"/>
      <c r="J7" s="30" t="s">
        <v>10</v>
      </c>
      <c r="K7" s="30"/>
      <c r="L7" s="30"/>
      <c r="M7" s="31" t="s">
        <v>11</v>
      </c>
      <c r="N7" s="33" t="s">
        <v>12</v>
      </c>
      <c r="O7" s="31" t="s">
        <v>13</v>
      </c>
      <c r="P7" s="27" t="s">
        <v>14</v>
      </c>
    </row>
    <row r="8" spans="1:16" ht="101.4" customHeight="1" x14ac:dyDescent="0.3">
      <c r="A8" s="31"/>
      <c r="B8" s="31"/>
      <c r="C8" s="36"/>
      <c r="D8" s="36"/>
      <c r="E8" s="4" t="s">
        <v>26</v>
      </c>
      <c r="F8" s="4" t="s">
        <v>27</v>
      </c>
      <c r="G8" s="5" t="s">
        <v>28</v>
      </c>
      <c r="H8" s="6" t="s">
        <v>21</v>
      </c>
      <c r="I8" s="6" t="s">
        <v>22</v>
      </c>
      <c r="J8" s="7" t="s">
        <v>23</v>
      </c>
      <c r="K8" s="8" t="s">
        <v>15</v>
      </c>
      <c r="L8" s="9" t="s">
        <v>24</v>
      </c>
      <c r="M8" s="32"/>
      <c r="N8" s="33"/>
      <c r="O8" s="34"/>
      <c r="P8" s="34"/>
    </row>
    <row r="9" spans="1:16" x14ac:dyDescent="0.3">
      <c r="A9" s="10">
        <v>1</v>
      </c>
      <c r="B9" s="10">
        <v>2</v>
      </c>
      <c r="C9" s="10">
        <v>3</v>
      </c>
      <c r="D9" s="10">
        <v>4</v>
      </c>
      <c r="E9" s="11">
        <v>5</v>
      </c>
      <c r="F9" s="11">
        <v>6</v>
      </c>
      <c r="G9" s="12">
        <v>7</v>
      </c>
      <c r="H9" s="13">
        <v>8</v>
      </c>
      <c r="I9" s="13">
        <v>9</v>
      </c>
      <c r="J9" s="12">
        <v>8</v>
      </c>
      <c r="K9" s="12">
        <v>9</v>
      </c>
      <c r="L9" s="10">
        <v>10</v>
      </c>
      <c r="M9" s="10">
        <v>11</v>
      </c>
      <c r="N9" s="14">
        <v>12</v>
      </c>
      <c r="O9" s="15">
        <v>13</v>
      </c>
      <c r="P9" s="15">
        <v>14</v>
      </c>
    </row>
    <row r="10" spans="1:16" ht="65.400000000000006" customHeight="1" x14ac:dyDescent="0.3">
      <c r="A10" s="16">
        <v>1</v>
      </c>
      <c r="B10" s="16" t="s">
        <v>25</v>
      </c>
      <c r="C10" s="16" t="s">
        <v>16</v>
      </c>
      <c r="D10" s="16">
        <v>15000</v>
      </c>
      <c r="E10" s="17">
        <v>1.7</v>
      </c>
      <c r="F10" s="17">
        <v>1.8</v>
      </c>
      <c r="G10" s="18">
        <v>1.82</v>
      </c>
      <c r="H10" s="13"/>
      <c r="I10" s="13"/>
      <c r="J10" s="18">
        <f t="shared" ref="J10" si="0">ROUND(AVERAGE(E10,F10,G10,H10,I10),2)</f>
        <v>1.77</v>
      </c>
      <c r="K10" s="18">
        <f t="shared" ref="K10" si="1">STDEV(E10:I10)</f>
        <v>6.4291005073286417E-2</v>
      </c>
      <c r="L10" s="19">
        <f t="shared" ref="L10" si="2">K10/J10*100</f>
        <v>3.6322601736320008</v>
      </c>
      <c r="M10" s="19">
        <f t="shared" ref="M10" si="3">MIN(E10:G10)</f>
        <v>1.7</v>
      </c>
      <c r="N10" s="20">
        <v>0</v>
      </c>
      <c r="O10" s="21">
        <f t="shared" ref="O10" si="4">ROUND(M10+(M10*(N10/100)),2)</f>
        <v>1.7</v>
      </c>
      <c r="P10" s="22">
        <f t="shared" ref="P10" si="5">O10*D10</f>
        <v>25500</v>
      </c>
    </row>
    <row r="11" spans="1:16" x14ac:dyDescent="0.3">
      <c r="A11" s="35" t="s">
        <v>17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22">
        <f>P10</f>
        <v>25500</v>
      </c>
    </row>
    <row r="12" spans="1:16" x14ac:dyDescent="0.3">
      <c r="A12" s="28" t="s">
        <v>18</v>
      </c>
      <c r="B12" s="28"/>
      <c r="C12" s="28"/>
      <c r="D12" s="28"/>
      <c r="E12" s="28"/>
      <c r="F12" s="28"/>
      <c r="G12" s="28"/>
      <c r="H12" s="28"/>
      <c r="I12" s="28"/>
      <c r="J12" s="23">
        <f>P11</f>
        <v>25500</v>
      </c>
      <c r="K12" s="24" t="s">
        <v>19</v>
      </c>
      <c r="L12" s="24"/>
      <c r="M12" s="24"/>
      <c r="N12" s="24"/>
      <c r="O12" s="24"/>
      <c r="P12" s="25"/>
    </row>
    <row r="13" spans="1:16" x14ac:dyDescent="0.3">
      <c r="A13" s="29" t="s">
        <v>20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</row>
    <row r="14" spans="1:16" ht="36.6" customHeight="1" x14ac:dyDescent="0.3">
      <c r="A14" s="29" t="s">
        <v>29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</row>
  </sheetData>
  <mergeCells count="19">
    <mergeCell ref="A12:I12"/>
    <mergeCell ref="A13:P13"/>
    <mergeCell ref="A14:P14"/>
    <mergeCell ref="J7:L7"/>
    <mergeCell ref="M7:M8"/>
    <mergeCell ref="N7:N8"/>
    <mergeCell ref="O7:O8"/>
    <mergeCell ref="P7:P8"/>
    <mergeCell ref="A11:O11"/>
    <mergeCell ref="A7:A8"/>
    <mergeCell ref="B7:B8"/>
    <mergeCell ref="C7:C8"/>
    <mergeCell ref="D7:D8"/>
    <mergeCell ref="E7:I7"/>
    <mergeCell ref="A2:P2"/>
    <mergeCell ref="A3:P3"/>
    <mergeCell ref="A5:B5"/>
    <mergeCell ref="C5:P5"/>
    <mergeCell ref="A6:P6"/>
  </mergeCells>
  <pageMargins left="0.7" right="0.7" top="0.75" bottom="0.75" header="0.3" footer="0.3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2026-05-28T11:53:06Z</dcterms:modified>
</cp:coreProperties>
</file>