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DC5199C6-F5FE-45B7-94A6-28AF571E3E9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Лист1!$6:$8</definedName>
  </definedNames>
  <calcPr calcId="191029"/>
</workbook>
</file>

<file path=xl/calcChain.xml><?xml version="1.0" encoding="utf-8"?>
<calcChain xmlns="http://schemas.openxmlformats.org/spreadsheetml/2006/main">
  <c r="N16" i="1" l="1"/>
  <c r="O16" i="1" s="1"/>
  <c r="M16" i="1"/>
  <c r="J16" i="1"/>
  <c r="P16" i="1" s="1"/>
  <c r="N15" i="1"/>
  <c r="O15" i="1" s="1"/>
  <c r="M15" i="1"/>
  <c r="J15" i="1"/>
  <c r="P15" i="1" s="1"/>
  <c r="N17" i="1"/>
  <c r="M17" i="1"/>
  <c r="J17" i="1"/>
  <c r="P17" i="1" s="1"/>
  <c r="N18" i="1"/>
  <c r="M18" i="1"/>
  <c r="J18" i="1"/>
  <c r="P18" i="1" s="1"/>
  <c r="N14" i="1"/>
  <c r="M14" i="1"/>
  <c r="J14" i="1"/>
  <c r="P14" i="1" s="1"/>
  <c r="N13" i="1"/>
  <c r="M13" i="1"/>
  <c r="J13" i="1"/>
  <c r="P13" i="1" s="1"/>
  <c r="N12" i="1"/>
  <c r="M12" i="1"/>
  <c r="J12" i="1"/>
  <c r="P12" i="1" s="1"/>
  <c r="N11" i="1"/>
  <c r="M11" i="1"/>
  <c r="J11" i="1"/>
  <c r="P11" i="1" s="1"/>
  <c r="N10" i="1"/>
  <c r="M10" i="1"/>
  <c r="J10" i="1"/>
  <c r="P10" i="1" s="1"/>
  <c r="N9" i="1"/>
  <c r="M9" i="1"/>
  <c r="J9" i="1"/>
  <c r="P9" i="1" s="1"/>
  <c r="P19" i="1" l="1"/>
  <c r="O11" i="1"/>
  <c r="O17" i="1"/>
  <c r="O9" i="1"/>
  <c r="O13" i="1"/>
  <c r="O10" i="1"/>
  <c r="O12" i="1"/>
  <c r="O14" i="1"/>
  <c r="O18" i="1"/>
</calcChain>
</file>

<file path=xl/sharedStrings.xml><?xml version="1.0" encoding="utf-8"?>
<sst xmlns="http://schemas.openxmlformats.org/spreadsheetml/2006/main" count="46" uniqueCount="37">
  <si>
    <t>№ п/п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</si>
  <si>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</si>
  <si>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</si>
  <si>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</si>
  <si>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</si>
  <si>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</si>
  <si>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</si>
  <si>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</si>
  <si>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</si>
  <si>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</si>
  <si>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</si>
  <si>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</si>
  <si>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Наименование товара </t>
  </si>
  <si>
    <t xml:space="preserve">Начальная (максимальная) цена контракта </t>
  </si>
  <si>
    <t xml:space="preserve"> Ед.измерения/формат</t>
  </si>
  <si>
    <t>ИЦИ №4</t>
  </si>
  <si>
    <t>ИЦИ №5</t>
  </si>
  <si>
    <t>9=4+5+6+7+8</t>
  </si>
  <si>
    <t>10</t>
  </si>
  <si>
    <t>11= кол-во ответов ИЦИ</t>
  </si>
  <si>
    <t>12=          /11</t>
  </si>
  <si>
    <t>15=9*10.5/11</t>
  </si>
  <si>
    <t xml:space="preserve">                  , тыс.руб. </t>
  </si>
  <si>
    <t xml:space="preserve">кол-во </t>
  </si>
  <si>
    <t>шт.</t>
  </si>
  <si>
    <t>Предмет контракта: Поставка запасных частей для индивидуальных тепловых пунктов и системы вентиляции</t>
  </si>
  <si>
    <t>Капиллярная трубка для РД/РДД, G1/4""x1/2"" гайка-НР, длина 1,5 м, Росма</t>
  </si>
  <si>
    <t>Капиллярная  трубка для РД/РДД, Gl/4 внутр. - G1/2 наруж., длина Зм, Росма</t>
  </si>
  <si>
    <t>Обратный клапан с латунным сердечником AquaHit 1 1/4"</t>
  </si>
  <si>
    <t>Разъемное соединение латунное никелированное 1 1/4" BP-HP, прямое (американка)</t>
  </si>
  <si>
    <t>Манометр с поверкой тип ТМ-510P.00, 0..1,0MПa,  l00мм, G1/2"(снизу), кл.1,5, корпус- сталь,черн, Росма</t>
  </si>
  <si>
    <t>Термометр биметаллический тип ТБ-100-1, 0..+160°C, 100 мм, L=80 мм, G1/2"(сзади), кл. 1,5, Метер 02543</t>
  </si>
  <si>
    <t>Регулятор давления «после себя» RDT-P-2.3-40-20 фланцевый,  Ду 40 Py16, 1,4-15,8 бар, Kvs=20, Теплосила</t>
  </si>
  <si>
    <t>Клапан электромагнитный (соленоидный)  непрямого действия с поршнем</t>
  </si>
  <si>
    <t>Частотный преобразователь на 0,75 кВт, Напряжение  380B</t>
  </si>
  <si>
    <t>Вентилятор  в сборе расход воздуха 1150-1З00мЗ, давление 350-450 Па</t>
  </si>
  <si>
    <t xml:space="preserve">Заказчиком было направлены запросы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</si>
</sst>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р.&quot;;[Red]\-#,##0.00&quot;р.&quot;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22222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times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" fontId="0" fillId="0" borderId="0" xfId="0" applyNumberFormat="1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4" fontId="5" fillId="2" borderId="8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0" fillId="0" borderId="7" xfId="0" applyBorder="1"/>
    <xf numFmtId="0" fontId="6" fillId="2" borderId="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2" fontId="6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11" fillId="0" borderId="7" xfId="0" applyFont="1" applyBorder="1"/>
    <xf numFmtId="164" fontId="12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6</xdr:row>
      <xdr:rowOff>352425</xdr:rowOff>
    </xdr:from>
    <xdr:to>
      <xdr:col>9</xdr:col>
      <xdr:colOff>561975</xdr:colOff>
      <xdr:row>6</xdr:row>
      <xdr:rowOff>352425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3337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6</xdr:row>
      <xdr:rowOff>514350</xdr:rowOff>
    </xdr:from>
    <xdr:to>
      <xdr:col>13</xdr:col>
      <xdr:colOff>609600</xdr:colOff>
      <xdr:row>6</xdr:row>
      <xdr:rowOff>514350</xdr:rowOff>
    </xdr:to>
    <xdr:pic>
      <xdr:nvPicPr>
        <xdr:cNvPr id="6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3350" y="34956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6</xdr:row>
      <xdr:rowOff>771525</xdr:rowOff>
    </xdr:from>
    <xdr:to>
      <xdr:col>14</xdr:col>
      <xdr:colOff>609600</xdr:colOff>
      <xdr:row>6</xdr:row>
      <xdr:rowOff>771525</xdr:rowOff>
    </xdr:to>
    <xdr:pic>
      <xdr:nvPicPr>
        <xdr:cNvPr id="7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75285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228600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24725" y="46101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6</xdr:row>
      <xdr:rowOff>533400</xdr:rowOff>
    </xdr:from>
    <xdr:to>
      <xdr:col>9</xdr:col>
      <xdr:colOff>695325</xdr:colOff>
      <xdr:row>6</xdr:row>
      <xdr:rowOff>533400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38600" y="35147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381000</xdr:colOff>
      <xdr:row>7</xdr:row>
      <xdr:rowOff>238125</xdr:rowOff>
    </xdr:from>
    <xdr:to>
      <xdr:col>12</xdr:col>
      <xdr:colOff>590550</xdr:colOff>
      <xdr:row>7</xdr:row>
      <xdr:rowOff>238125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486650" y="4619625"/>
          <a:ext cx="2095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76200</xdr:colOff>
      <xdr:row>6</xdr:row>
      <xdr:rowOff>609600</xdr:rowOff>
    </xdr:from>
    <xdr:to>
      <xdr:col>13</xdr:col>
      <xdr:colOff>609600</xdr:colOff>
      <xdr:row>6</xdr:row>
      <xdr:rowOff>609600</xdr:rowOff>
    </xdr:to>
    <xdr:pic>
      <xdr:nvPicPr>
        <xdr:cNvPr id="12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35909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57150</xdr:colOff>
      <xdr:row>6</xdr:row>
      <xdr:rowOff>885825</xdr:rowOff>
    </xdr:from>
    <xdr:to>
      <xdr:col>14</xdr:col>
      <xdr:colOff>609600</xdr:colOff>
      <xdr:row>6</xdr:row>
      <xdr:rowOff>885825</xdr:rowOff>
    </xdr:to>
    <xdr:pic>
      <xdr:nvPicPr>
        <xdr:cNvPr id="1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3867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24765</xdr:colOff>
      <xdr:row>5</xdr:row>
      <xdr:rowOff>127635</xdr:rowOff>
    </xdr:from>
    <xdr:to>
      <xdr:col>15</xdr:col>
      <xdr:colOff>624840</xdr:colOff>
      <xdr:row>5</xdr:row>
      <xdr:rowOff>308610</xdr:rowOff>
    </xdr:to>
    <xdr:pic>
      <xdr:nvPicPr>
        <xdr:cNvPr id="1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4060805" y="2680335"/>
          <a:ext cx="600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19050</xdr:colOff>
      <xdr:row>6</xdr:row>
      <xdr:rowOff>209550</xdr:rowOff>
    </xdr:from>
    <xdr:to>
      <xdr:col>15</xdr:col>
      <xdr:colOff>609600</xdr:colOff>
      <xdr:row>6</xdr:row>
      <xdr:rowOff>209550</xdr:rowOff>
    </xdr:to>
    <xdr:pic>
      <xdr:nvPicPr>
        <xdr:cNvPr id="15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496425" y="319087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70485</xdr:colOff>
      <xdr:row>6</xdr:row>
      <xdr:rowOff>150495</xdr:rowOff>
    </xdr:from>
    <xdr:to>
      <xdr:col>15</xdr:col>
      <xdr:colOff>1078230</xdr:colOff>
      <xdr:row>6</xdr:row>
      <xdr:rowOff>502920</xdr:rowOff>
    </xdr:to>
    <xdr:pic>
      <xdr:nvPicPr>
        <xdr:cNvPr id="1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4106525" y="3236595"/>
          <a:ext cx="100774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6</xdr:row>
      <xdr:rowOff>819150</xdr:rowOff>
    </xdr:from>
    <xdr:to>
      <xdr:col>14</xdr:col>
      <xdr:colOff>714375</xdr:colOff>
      <xdr:row>7</xdr:row>
      <xdr:rowOff>28575</xdr:rowOff>
    </xdr:to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7350" y="3810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628650</xdr:rowOff>
    </xdr:from>
    <xdr:to>
      <xdr:col>13</xdr:col>
      <xdr:colOff>885825</xdr:colOff>
      <xdr:row>6</xdr:row>
      <xdr:rowOff>1057275</xdr:rowOff>
    </xdr:to>
    <xdr:pic>
      <xdr:nvPicPr>
        <xdr:cNvPr id="22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4425" y="36195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149285</xdr:colOff>
      <xdr:row>6</xdr:row>
      <xdr:rowOff>369903</xdr:rowOff>
    </xdr:from>
    <xdr:to>
      <xdr:col>9</xdr:col>
      <xdr:colOff>596960</xdr:colOff>
      <xdr:row>6</xdr:row>
      <xdr:rowOff>703278</xdr:rowOff>
    </xdr:to>
    <xdr:pic>
      <xdr:nvPicPr>
        <xdr:cNvPr id="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2985" y="3360753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180975</xdr:rowOff>
    </xdr:from>
    <xdr:to>
      <xdr:col>12</xdr:col>
      <xdr:colOff>771525</xdr:colOff>
      <xdr:row>7</xdr:row>
      <xdr:rowOff>582757</xdr:rowOff>
    </xdr:to>
    <xdr:pic>
      <xdr:nvPicPr>
        <xdr:cNvPr id="2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44125" y="4572000"/>
          <a:ext cx="552450" cy="4017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209550</xdr:colOff>
      <xdr:row>18</xdr:row>
      <xdr:rowOff>47625</xdr:rowOff>
    </xdr:from>
    <xdr:to>
      <xdr:col>14</xdr:col>
      <xdr:colOff>723900</xdr:colOff>
      <xdr:row>18</xdr:row>
      <xdr:rowOff>203200</xdr:rowOff>
    </xdr:to>
    <xdr:pic>
      <xdr:nvPicPr>
        <xdr:cNvPr id="25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2992100" y="9191625"/>
          <a:ext cx="514350" cy="15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8"/>
  <sheetViews>
    <sheetView tabSelected="1" workbookViewId="0">
      <selection activeCell="J6" sqref="J6"/>
    </sheetView>
  </sheetViews>
  <sheetFormatPr defaultRowHeight="14.4" x14ac:dyDescent="0.3"/>
  <cols>
    <col min="1" max="1" width="4.77734375" customWidth="1"/>
    <col min="2" max="2" width="35.21875" customWidth="1"/>
    <col min="3" max="3" width="8" customWidth="1"/>
    <col min="4" max="4" width="5.5546875" customWidth="1"/>
    <col min="5" max="5" width="10.21875" customWidth="1"/>
    <col min="6" max="8" width="10.21875" bestFit="1" customWidth="1"/>
    <col min="9" max="9" width="10" customWidth="1"/>
    <col min="10" max="10" width="11" customWidth="1"/>
    <col min="11" max="11" width="7.88671875" customWidth="1"/>
    <col min="12" max="12" width="11.77734375" customWidth="1"/>
    <col min="13" max="13" width="17" customWidth="1"/>
    <col min="14" max="14" width="17.77734375" customWidth="1"/>
    <col min="15" max="15" width="13.21875" customWidth="1"/>
    <col min="16" max="16" width="16.77734375" customWidth="1"/>
  </cols>
  <sheetData>
    <row r="1" spans="1:16" x14ac:dyDescent="0.3">
      <c r="A1" s="31" t="s">
        <v>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6" ht="52.5" customHeight="1" x14ac:dyDescent="0.3">
      <c r="A2" s="39" t="s">
        <v>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x14ac:dyDescent="0.3">
      <c r="A3" s="39" t="s">
        <v>25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16" ht="51" customHeight="1" x14ac:dyDescent="0.3">
      <c r="A4" s="40" t="s">
        <v>36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  <row r="5" spans="1:16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3"/>
      <c r="M5" s="2"/>
      <c r="N5" s="2"/>
      <c r="O5" s="3"/>
    </row>
    <row r="6" spans="1:16" ht="42" customHeight="1" x14ac:dyDescent="0.3">
      <c r="A6" s="32" t="s">
        <v>0</v>
      </c>
      <c r="B6" s="32" t="s">
        <v>12</v>
      </c>
      <c r="C6" s="45" t="s">
        <v>14</v>
      </c>
      <c r="D6" s="46"/>
      <c r="E6" s="37" t="s">
        <v>6</v>
      </c>
      <c r="F6" s="38"/>
      <c r="G6" s="38"/>
      <c r="H6" s="38"/>
      <c r="I6" s="38"/>
      <c r="J6" s="10"/>
      <c r="K6" s="9"/>
      <c r="L6" s="34" t="s">
        <v>7</v>
      </c>
      <c r="M6" s="36" t="s">
        <v>8</v>
      </c>
      <c r="N6" s="36"/>
      <c r="O6" s="36"/>
      <c r="P6" s="4" t="s">
        <v>22</v>
      </c>
    </row>
    <row r="7" spans="1:16" ht="87.75" customHeight="1" x14ac:dyDescent="0.3">
      <c r="A7" s="33"/>
      <c r="B7" s="41"/>
      <c r="C7" s="47"/>
      <c r="D7" s="48"/>
      <c r="E7" s="11" t="s">
        <v>3</v>
      </c>
      <c r="F7" s="11" t="s">
        <v>4</v>
      </c>
      <c r="G7" s="11" t="s">
        <v>5</v>
      </c>
      <c r="H7" s="11" t="s">
        <v>15</v>
      </c>
      <c r="I7" s="11" t="s">
        <v>16</v>
      </c>
      <c r="J7" s="12"/>
      <c r="K7" s="5" t="s">
        <v>23</v>
      </c>
      <c r="L7" s="35"/>
      <c r="M7" s="6" t="s">
        <v>9</v>
      </c>
      <c r="N7" s="7" t="s">
        <v>10</v>
      </c>
      <c r="O7" s="7" t="s">
        <v>11</v>
      </c>
      <c r="P7" s="8"/>
    </row>
    <row r="8" spans="1:16" ht="57" customHeight="1" x14ac:dyDescent="0.3">
      <c r="A8" s="13">
        <v>1</v>
      </c>
      <c r="B8" s="13">
        <v>2</v>
      </c>
      <c r="C8" s="49">
        <v>3</v>
      </c>
      <c r="D8" s="50"/>
      <c r="E8" s="14">
        <v>4</v>
      </c>
      <c r="F8" s="14">
        <v>5</v>
      </c>
      <c r="G8" s="13">
        <v>6</v>
      </c>
      <c r="H8" s="13">
        <v>7</v>
      </c>
      <c r="I8" s="13">
        <v>8</v>
      </c>
      <c r="J8" s="13" t="s">
        <v>17</v>
      </c>
      <c r="K8" s="15" t="s">
        <v>18</v>
      </c>
      <c r="L8" s="13" t="s">
        <v>19</v>
      </c>
      <c r="M8" s="16" t="s">
        <v>20</v>
      </c>
      <c r="N8" s="17">
        <v>13</v>
      </c>
      <c r="O8" s="17">
        <v>14</v>
      </c>
      <c r="P8" s="13" t="s">
        <v>21</v>
      </c>
    </row>
    <row r="9" spans="1:16" ht="27" x14ac:dyDescent="0.3">
      <c r="A9" s="19">
        <v>1</v>
      </c>
      <c r="B9" s="21" t="s">
        <v>26</v>
      </c>
      <c r="C9" s="29" t="s">
        <v>24</v>
      </c>
      <c r="D9" s="30"/>
      <c r="E9" s="28">
        <v>920</v>
      </c>
      <c r="F9" s="27">
        <v>1105</v>
      </c>
      <c r="G9" s="28">
        <v>1055</v>
      </c>
      <c r="H9" s="27">
        <v>0</v>
      </c>
      <c r="I9" s="27">
        <v>0</v>
      </c>
      <c r="J9" s="22">
        <f>SUM(E9+F9+G9+H9)</f>
        <v>3080</v>
      </c>
      <c r="K9" s="23">
        <v>3</v>
      </c>
      <c r="L9" s="23">
        <v>3</v>
      </c>
      <c r="M9" s="24">
        <f>AVERAGE(E9:G9)</f>
        <v>1026.6666666666667</v>
      </c>
      <c r="N9" s="24">
        <f>STDEV(E9:G9)</f>
        <v>95.699181466370618</v>
      </c>
      <c r="O9" s="25">
        <f t="shared" ref="O9:O12" si="0">N9/M9</f>
        <v>9.3213488441270073E-2</v>
      </c>
      <c r="P9" s="22">
        <f t="shared" ref="P9:P12" si="1">J9*K9/L9</f>
        <v>3080</v>
      </c>
    </row>
    <row r="10" spans="1:16" ht="27" x14ac:dyDescent="0.3">
      <c r="A10" s="19">
        <v>2</v>
      </c>
      <c r="B10" s="21" t="s">
        <v>27</v>
      </c>
      <c r="C10" s="29" t="s">
        <v>24</v>
      </c>
      <c r="D10" s="30"/>
      <c r="E10" s="27">
        <v>1045</v>
      </c>
      <c r="F10" s="28">
        <v>1275</v>
      </c>
      <c r="G10" s="27">
        <v>1170</v>
      </c>
      <c r="H10" s="27">
        <v>0</v>
      </c>
      <c r="I10" s="27">
        <v>0</v>
      </c>
      <c r="J10" s="22">
        <f t="shared" ref="J10:J12" si="2">SUM(E10+F10+G10+H10)</f>
        <v>3490</v>
      </c>
      <c r="K10" s="23">
        <v>2</v>
      </c>
      <c r="L10" s="23">
        <v>3</v>
      </c>
      <c r="M10" s="24">
        <f>AVERAGE(E10:G10)</f>
        <v>1163.3333333333333</v>
      </c>
      <c r="N10" s="24">
        <f t="shared" ref="N10:N12" si="3">STDEV(E10:G10)</f>
        <v>115.14483632943916</v>
      </c>
      <c r="O10" s="25">
        <f t="shared" si="0"/>
        <v>9.8978369337626784E-2</v>
      </c>
      <c r="P10" s="22">
        <f t="shared" si="1"/>
        <v>2326.6666666666665</v>
      </c>
    </row>
    <row r="11" spans="1:16" ht="27" x14ac:dyDescent="0.3">
      <c r="A11" s="20">
        <v>3</v>
      </c>
      <c r="B11" s="21" t="s">
        <v>28</v>
      </c>
      <c r="C11" s="29" t="s">
        <v>24</v>
      </c>
      <c r="D11" s="30"/>
      <c r="E11" s="28">
        <v>765</v>
      </c>
      <c r="F11" s="28">
        <v>915</v>
      </c>
      <c r="G11" s="28">
        <v>875</v>
      </c>
      <c r="H11" s="27">
        <v>0</v>
      </c>
      <c r="I11" s="27">
        <v>0</v>
      </c>
      <c r="J11" s="22">
        <f t="shared" si="2"/>
        <v>2555</v>
      </c>
      <c r="K11" s="23">
        <v>1</v>
      </c>
      <c r="L11" s="23">
        <v>3</v>
      </c>
      <c r="M11" s="24">
        <f t="shared" ref="M11" si="4">AVERAGE(E11:G11)</f>
        <v>851.66666666666663</v>
      </c>
      <c r="N11" s="24">
        <f t="shared" si="3"/>
        <v>77.674534651540299</v>
      </c>
      <c r="O11" s="25">
        <f t="shared" si="0"/>
        <v>9.1202976107483721E-2</v>
      </c>
      <c r="P11" s="22">
        <f t="shared" si="1"/>
        <v>851.66666666666663</v>
      </c>
    </row>
    <row r="12" spans="1:16" ht="40.200000000000003" x14ac:dyDescent="0.3">
      <c r="A12" s="20">
        <v>4</v>
      </c>
      <c r="B12" s="21" t="s">
        <v>29</v>
      </c>
      <c r="C12" s="29" t="s">
        <v>24</v>
      </c>
      <c r="D12" s="30"/>
      <c r="E12" s="28">
        <v>1150</v>
      </c>
      <c r="F12" s="28">
        <v>1345.5</v>
      </c>
      <c r="G12" s="27">
        <v>1215</v>
      </c>
      <c r="H12" s="27">
        <v>0</v>
      </c>
      <c r="I12" s="27">
        <v>0</v>
      </c>
      <c r="J12" s="22">
        <f t="shared" si="2"/>
        <v>3710.5</v>
      </c>
      <c r="K12" s="23">
        <v>1</v>
      </c>
      <c r="L12" s="23">
        <v>3</v>
      </c>
      <c r="M12" s="24">
        <f>AVERAGE(E12:G12)</f>
        <v>1236.8333333333333</v>
      </c>
      <c r="N12" s="24">
        <f t="shared" si="3"/>
        <v>99.561957259453948</v>
      </c>
      <c r="O12" s="25">
        <f t="shared" si="0"/>
        <v>8.0497472518087018E-2</v>
      </c>
      <c r="P12" s="22">
        <f t="shared" si="1"/>
        <v>1236.8333333333333</v>
      </c>
    </row>
    <row r="13" spans="1:16" ht="40.200000000000003" x14ac:dyDescent="0.3">
      <c r="A13" s="20">
        <v>5</v>
      </c>
      <c r="B13" s="21" t="s">
        <v>30</v>
      </c>
      <c r="C13" s="29" t="s">
        <v>24</v>
      </c>
      <c r="D13" s="30"/>
      <c r="E13" s="28">
        <v>1100</v>
      </c>
      <c r="F13" s="28">
        <v>1330</v>
      </c>
      <c r="G13" s="28">
        <v>1250</v>
      </c>
      <c r="H13" s="27">
        <v>0</v>
      </c>
      <c r="I13" s="27">
        <v>0</v>
      </c>
      <c r="J13" s="22">
        <f>SUM(E13+F13+G13+H13)</f>
        <v>3680</v>
      </c>
      <c r="K13" s="23">
        <v>26</v>
      </c>
      <c r="L13" s="23">
        <v>3</v>
      </c>
      <c r="M13" s="24">
        <f>AVERAGE(E13:G13)</f>
        <v>1226.6666666666667</v>
      </c>
      <c r="N13" s="24">
        <f>STDEV(E13:G13)</f>
        <v>116.76186592091329</v>
      </c>
      <c r="O13" s="25">
        <f t="shared" ref="O13:O18" si="5">N13/M13</f>
        <v>9.5186303739874967E-2</v>
      </c>
      <c r="P13" s="22">
        <f t="shared" ref="P13:P18" si="6">J13*K13/L13</f>
        <v>31893.333333333332</v>
      </c>
    </row>
    <row r="14" spans="1:16" ht="40.200000000000003" x14ac:dyDescent="0.3">
      <c r="A14" s="20">
        <v>6</v>
      </c>
      <c r="B14" s="21" t="s">
        <v>31</v>
      </c>
      <c r="C14" s="29" t="s">
        <v>24</v>
      </c>
      <c r="D14" s="30"/>
      <c r="E14" s="28">
        <v>1380</v>
      </c>
      <c r="F14" s="28">
        <v>1675</v>
      </c>
      <c r="G14" s="28">
        <v>1555</v>
      </c>
      <c r="H14" s="27">
        <v>0</v>
      </c>
      <c r="I14" s="27">
        <v>0</v>
      </c>
      <c r="J14" s="22">
        <f t="shared" ref="J14:J18" si="7">SUM(E14+F14+G14+H14)</f>
        <v>4610</v>
      </c>
      <c r="K14" s="23">
        <v>6</v>
      </c>
      <c r="L14" s="23">
        <v>3</v>
      </c>
      <c r="M14" s="24">
        <f>AVERAGE(E14:G14)</f>
        <v>1536.6666666666667</v>
      </c>
      <c r="N14" s="24">
        <f t="shared" ref="N14:N18" si="8">STDEV(E14:G14)</f>
        <v>148.35205874315778</v>
      </c>
      <c r="O14" s="25">
        <f t="shared" si="5"/>
        <v>9.6541469897933482E-2</v>
      </c>
      <c r="P14" s="22">
        <f t="shared" si="6"/>
        <v>9220</v>
      </c>
    </row>
    <row r="15" spans="1:16" ht="40.200000000000003" x14ac:dyDescent="0.3">
      <c r="A15" s="20">
        <v>7</v>
      </c>
      <c r="B15" s="21" t="s">
        <v>32</v>
      </c>
      <c r="C15" s="29" t="s">
        <v>24</v>
      </c>
      <c r="D15" s="30"/>
      <c r="E15" s="28">
        <v>88580</v>
      </c>
      <c r="F15" s="28">
        <v>99500</v>
      </c>
      <c r="G15" s="28">
        <v>93500</v>
      </c>
      <c r="H15" s="27">
        <v>0</v>
      </c>
      <c r="I15" s="27">
        <v>0</v>
      </c>
      <c r="J15" s="22">
        <f t="shared" si="7"/>
        <v>281580</v>
      </c>
      <c r="K15" s="23">
        <v>1</v>
      </c>
      <c r="L15" s="23">
        <v>3</v>
      </c>
      <c r="M15" s="24">
        <f t="shared" ref="M15:M16" si="9">AVERAGE(E15:G15)</f>
        <v>93860</v>
      </c>
      <c r="N15" s="24">
        <f t="shared" si="8"/>
        <v>5468.8938552508034</v>
      </c>
      <c r="O15" s="25">
        <f t="shared" si="5"/>
        <v>5.8266501760609456E-2</v>
      </c>
      <c r="P15" s="22">
        <f t="shared" si="6"/>
        <v>93860</v>
      </c>
    </row>
    <row r="16" spans="1:16" ht="27" x14ac:dyDescent="0.3">
      <c r="A16" s="20">
        <v>8</v>
      </c>
      <c r="B16" s="21" t="s">
        <v>33</v>
      </c>
      <c r="C16" s="29" t="s">
        <v>24</v>
      </c>
      <c r="D16" s="30"/>
      <c r="E16" s="28">
        <v>6600</v>
      </c>
      <c r="F16" s="28">
        <v>7920</v>
      </c>
      <c r="G16" s="28">
        <v>7400</v>
      </c>
      <c r="H16" s="27">
        <v>0</v>
      </c>
      <c r="I16" s="27">
        <v>0</v>
      </c>
      <c r="J16" s="22">
        <f t="shared" ref="J16" si="10">SUM(E16+F16+G16+H16)</f>
        <v>21920</v>
      </c>
      <c r="K16" s="23">
        <v>1</v>
      </c>
      <c r="L16" s="23">
        <v>3</v>
      </c>
      <c r="M16" s="24">
        <f t="shared" si="9"/>
        <v>7306.666666666667</v>
      </c>
      <c r="N16" s="24">
        <f t="shared" ref="N16" si="11">STDEV(E16:G16)</f>
        <v>664.93107412222309</v>
      </c>
      <c r="O16" s="25">
        <f t="shared" ref="O16" si="12">N16/M16</f>
        <v>9.100334043643564E-2</v>
      </c>
      <c r="P16" s="22">
        <f t="shared" ref="P16" si="13">J16*K16/L16</f>
        <v>7306.666666666667</v>
      </c>
    </row>
    <row r="17" spans="1:16" ht="27" x14ac:dyDescent="0.3">
      <c r="A17" s="20">
        <v>9</v>
      </c>
      <c r="B17" s="21" t="s">
        <v>34</v>
      </c>
      <c r="C17" s="29" t="s">
        <v>24</v>
      </c>
      <c r="D17" s="30"/>
      <c r="E17" s="28">
        <v>10200</v>
      </c>
      <c r="F17" s="28">
        <v>11600</v>
      </c>
      <c r="G17" s="28">
        <v>11115</v>
      </c>
      <c r="H17" s="27">
        <v>0</v>
      </c>
      <c r="I17" s="27">
        <v>0</v>
      </c>
      <c r="J17" s="22">
        <f t="shared" ref="J17" si="14">SUM(E17+F17+G17+H17)</f>
        <v>32915</v>
      </c>
      <c r="K17" s="23">
        <v>1</v>
      </c>
      <c r="L17" s="23">
        <v>3</v>
      </c>
      <c r="M17" s="24">
        <f t="shared" ref="M17" si="15">AVERAGE(E17:G17)</f>
        <v>10971.666666666666</v>
      </c>
      <c r="N17" s="24">
        <f t="shared" ref="N17" si="16">STDEV(E17:G17)</f>
        <v>710.92076445503642</v>
      </c>
      <c r="O17" s="25">
        <f t="shared" ref="O17" si="17">N17/M17</f>
        <v>6.4796059345742354E-2</v>
      </c>
      <c r="P17" s="22">
        <f t="shared" ref="P17" si="18">J17*K17/L17</f>
        <v>10971.666666666666</v>
      </c>
    </row>
    <row r="18" spans="1:16" ht="27" x14ac:dyDescent="0.3">
      <c r="A18" s="20">
        <v>10</v>
      </c>
      <c r="B18" s="21" t="s">
        <v>35</v>
      </c>
      <c r="C18" s="29" t="s">
        <v>24</v>
      </c>
      <c r="D18" s="30"/>
      <c r="E18" s="28">
        <v>18700</v>
      </c>
      <c r="F18" s="28">
        <v>23600</v>
      </c>
      <c r="G18" s="28">
        <v>20400</v>
      </c>
      <c r="H18" s="27">
        <v>0</v>
      </c>
      <c r="I18" s="27">
        <v>0</v>
      </c>
      <c r="J18" s="22">
        <f t="shared" si="7"/>
        <v>62700</v>
      </c>
      <c r="K18" s="23">
        <v>2</v>
      </c>
      <c r="L18" s="23">
        <v>3</v>
      </c>
      <c r="M18" s="24">
        <f t="shared" ref="M18" si="19">AVERAGE(E18:G18)</f>
        <v>20900</v>
      </c>
      <c r="N18" s="24">
        <f t="shared" si="8"/>
        <v>2487.9710609249455</v>
      </c>
      <c r="O18" s="25">
        <f t="shared" si="5"/>
        <v>0.11904167755621749</v>
      </c>
      <c r="P18" s="22">
        <f t="shared" si="6"/>
        <v>41800</v>
      </c>
    </row>
    <row r="19" spans="1:16" ht="19.05" customHeight="1" x14ac:dyDescent="0.3">
      <c r="A19" s="18"/>
      <c r="B19" s="42" t="s">
        <v>13</v>
      </c>
      <c r="C19" s="43"/>
      <c r="D19" s="44"/>
      <c r="E19" s="44"/>
      <c r="F19" s="44"/>
      <c r="G19" s="44"/>
      <c r="H19" s="44"/>
      <c r="I19" s="44"/>
      <c r="J19" s="44"/>
      <c r="K19" s="26"/>
      <c r="L19" s="26"/>
      <c r="M19" s="26"/>
      <c r="N19" s="26"/>
      <c r="O19" s="26"/>
      <c r="P19" s="22">
        <f>SUM(P9:P18)</f>
        <v>202546.83333333331</v>
      </c>
    </row>
    <row r="20" spans="1:16" x14ac:dyDescent="0.3">
      <c r="B20" s="51"/>
      <c r="C20" s="51"/>
      <c r="D20" s="51"/>
      <c r="E20" s="51"/>
      <c r="F20" s="51"/>
      <c r="G20" s="51"/>
      <c r="H20" s="51"/>
      <c r="I20" s="51"/>
      <c r="J20" s="51"/>
    </row>
    <row r="21" spans="1:16" x14ac:dyDescent="0.3">
      <c r="H21" s="1"/>
      <c r="I21" s="1"/>
      <c r="J21" s="1"/>
    </row>
    <row r="22" spans="1:16" x14ac:dyDescent="0.3">
      <c r="H22" s="1"/>
      <c r="I22" s="1"/>
      <c r="J22" s="1"/>
    </row>
    <row r="23" spans="1:16" x14ac:dyDescent="0.3">
      <c r="H23" s="1"/>
      <c r="I23" s="1"/>
      <c r="J23" s="1"/>
    </row>
    <row r="24" spans="1:16" x14ac:dyDescent="0.3">
      <c r="H24" s="1"/>
      <c r="I24" s="1"/>
      <c r="J24" s="1"/>
    </row>
    <row r="25" spans="1:16" x14ac:dyDescent="0.3">
      <c r="H25" s="1"/>
      <c r="I25" s="1"/>
      <c r="J25" s="1"/>
    </row>
    <row r="26" spans="1:16" x14ac:dyDescent="0.3">
      <c r="H26" s="1"/>
      <c r="I26" s="1"/>
      <c r="J26" s="1"/>
    </row>
    <row r="27" spans="1:16" x14ac:dyDescent="0.3">
      <c r="H27" s="1"/>
      <c r="I27" s="1"/>
      <c r="J27" s="1"/>
    </row>
    <row r="28" spans="1:16" x14ac:dyDescent="0.3">
      <c r="H28" s="1"/>
      <c r="I28" s="1"/>
      <c r="J28" s="1"/>
    </row>
    <row r="29" spans="1:16" x14ac:dyDescent="0.3">
      <c r="H29" s="1"/>
      <c r="I29" s="1"/>
      <c r="J29" s="1"/>
    </row>
    <row r="30" spans="1:16" x14ac:dyDescent="0.3">
      <c r="H30" s="1"/>
      <c r="I30" s="1"/>
      <c r="J30" s="1"/>
    </row>
    <row r="31" spans="1:16" x14ac:dyDescent="0.3">
      <c r="H31" s="1"/>
      <c r="I31" s="1"/>
      <c r="J31" s="1"/>
    </row>
    <row r="32" spans="1:16" x14ac:dyDescent="0.3">
      <c r="H32" s="1"/>
      <c r="I32" s="1"/>
      <c r="J32" s="1"/>
    </row>
    <row r="33" spans="8:10" x14ac:dyDescent="0.3">
      <c r="H33" s="1"/>
      <c r="I33" s="1"/>
      <c r="J33" s="1"/>
    </row>
    <row r="34" spans="8:10" x14ac:dyDescent="0.3">
      <c r="H34" s="1"/>
      <c r="I34" s="1"/>
      <c r="J34" s="1"/>
    </row>
    <row r="35" spans="8:10" x14ac:dyDescent="0.3">
      <c r="H35" s="1"/>
      <c r="I35" s="1"/>
      <c r="J35" s="1"/>
    </row>
    <row r="36" spans="8:10" x14ac:dyDescent="0.3">
      <c r="H36" s="1"/>
      <c r="I36" s="1"/>
      <c r="J36" s="1"/>
    </row>
    <row r="37" spans="8:10" x14ac:dyDescent="0.3">
      <c r="H37" s="1"/>
      <c r="I37" s="1"/>
      <c r="J37" s="1"/>
    </row>
    <row r="38" spans="8:10" x14ac:dyDescent="0.3">
      <c r="H38" s="1"/>
      <c r="I38" s="1"/>
      <c r="J38" s="1"/>
    </row>
  </sheetData>
  <mergeCells count="23">
    <mergeCell ref="B20:J20"/>
    <mergeCell ref="C15:D15"/>
    <mergeCell ref="C17:D17"/>
    <mergeCell ref="B6:B7"/>
    <mergeCell ref="B19:J19"/>
    <mergeCell ref="C6:D7"/>
    <mergeCell ref="C8:D8"/>
    <mergeCell ref="C9:D9"/>
    <mergeCell ref="C10:D10"/>
    <mergeCell ref="C11:D11"/>
    <mergeCell ref="C12:D12"/>
    <mergeCell ref="C13:D13"/>
    <mergeCell ref="C14:D14"/>
    <mergeCell ref="C18:D18"/>
    <mergeCell ref="C16:D16"/>
    <mergeCell ref="A1:O1"/>
    <mergeCell ref="A6:A7"/>
    <mergeCell ref="L6:L7"/>
    <mergeCell ref="M6:O6"/>
    <mergeCell ref="E6:I6"/>
    <mergeCell ref="A3:P3"/>
    <mergeCell ref="A2:P2"/>
    <mergeCell ref="A4:P4"/>
  </mergeCells>
  <conditionalFormatting sqref="E9:G9">
    <cfRule type="cellIs" dxfId="2" priority="66" operator="equal">
      <formula>"-"</formula>
    </cfRule>
  </conditionalFormatting>
  <conditionalFormatting sqref="E11:G11 E12:F12 E13:G18">
    <cfRule type="cellIs" dxfId="1" priority="3" operator="equal">
      <formula>"-"</formula>
    </cfRule>
  </conditionalFormatting>
  <conditionalFormatting sqref="F10">
    <cfRule type="cellIs" dxfId="0" priority="1" operator="equal">
      <formula>"-"</formula>
    </cfRule>
  </conditionalFormatting>
  <pageMargins left="0.31496062992125984" right="0.31496062992125984" top="0.35433070866141736" bottom="0.35433070866141736" header="0.31496062992125984" footer="0.31496062992125984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2026-05-28T21:08:29Z</dcterms:modified>
</cp:coreProperties>
</file>