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Лист1!$A$8:$M$11</definedName>
    <definedName name="_xlnm.Print_Area" localSheetId="0">Лист1!$A$1:$O$17</definedName>
  </definedNames>
  <calcPr calcId="145621" refMode="R1C1"/>
</workbook>
</file>

<file path=xl/calcChain.xml><?xml version="1.0" encoding="utf-8"?>
<calcChain xmlns="http://schemas.openxmlformats.org/spreadsheetml/2006/main">
  <c r="R10" i="1" l="1"/>
  <c r="Q10" i="1"/>
  <c r="P10" i="1"/>
  <c r="O10" i="1"/>
  <c r="K10" i="1"/>
  <c r="F10" i="1"/>
  <c r="J10" i="1" s="1"/>
  <c r="R9" i="1"/>
  <c r="Q9" i="1"/>
  <c r="P9" i="1"/>
  <c r="O9" i="1"/>
  <c r="K9" i="1"/>
  <c r="F9" i="1"/>
  <c r="J9" i="1" s="1"/>
  <c r="O11" i="1" l="1"/>
  <c r="P11" i="1"/>
  <c r="R11" i="1"/>
  <c r="Q11" i="1"/>
  <c r="L9" i="1"/>
  <c r="M9" i="1"/>
  <c r="M10" i="1"/>
  <c r="L10" i="1"/>
  <c r="M11" i="1" l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<sst xmlns="http://schemas.openxmlformats.org/spreadsheetml/2006/main" count="36" uniqueCount="35">
  <si>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</si>
  <si>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</si>
  <si>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</si>
  <si>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</si>
  <si>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</si>
  <si>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</si>
  <si>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</si>
  <si>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</si>
  <si>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</si>
  <si>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</si>
  <si>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</si>
  <si>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</si>
  <si>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</si>
  <si>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</si>
  <si>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</si>
  <si>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</si>
  <si>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Итого цена , руб. (7*8)</t>
  </si>
  <si>
    <t>Средн. Арифм</t>
  </si>
  <si>
    <t>10=           /9</t>
  </si>
  <si>
    <t>13=7*10</t>
  </si>
  <si>
    <t xml:space="preserve">v - кол-во (объем) закупаемого товара (работы, услуги), ед. </t>
  </si>
  <si>
    <t>15=7*16</t>
  </si>
  <si>
    <t>Приложение №2
к извещению о  закупке</t>
  </si>
  <si>
    <t xml:space="preserve">
</t>
  </si>
  <si>
    <t xml:space="preserve"> В целях соблюдения статьи 34 Бюджетного кодекса, Заказчиком принято решение при расчете цены контракта использовать 
минимальное ценовое предложение.</t>
  </si>
  <si>
    <r>
      <t xml:space="preserve">Обоснование и расчет начальной (максимальной) цены контракта
</t>
    </r>
    <r>
      <rPr>
        <sz val="16"/>
        <color theme="1"/>
        <rFont val="Times New Roman"/>
        <family val="1"/>
        <charset val="204"/>
      </rPr>
      <t xml:space="preserve">на </t>
    </r>
    <r>
      <rPr>
        <b/>
        <sz val="16"/>
        <color theme="1"/>
        <rFont val="Times New Roman"/>
        <family val="1"/>
        <charset val="204"/>
      </rPr>
      <t xml:space="preserve"> Оказание услуг по плановой поверке приборов узла учета тепловой энергии в 2026 году </t>
    </r>
    <r>
      <rPr>
        <sz val="16"/>
        <color theme="1"/>
        <rFont val="Times New Roman"/>
        <family val="1"/>
        <charset val="204"/>
      </rPr>
      <t xml:space="preserve">  для Государственного бюджетного общеобразовательного учреждения средняя общеобразовательная школа № 188 с углубленным изучением мировой художественной культуры Красногвардейского района Санкт-Петербурга имени Героя Советского Союза Л.Г. Белоусова для нужд Санкт-Петербурга в 2026 году.</t>
    </r>
  </si>
  <si>
    <r>
      <rPr>
        <b/>
        <sz val="16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6"/>
        <color theme="1"/>
        <rFont val="Times New Roman"/>
        <family val="1"/>
        <charset val="204"/>
      </rPr>
      <t xml:space="preserve">
Заказчиком был направлен запрос исх. № 421 от 21.04.2026 о предоставлении ценовой информации не менее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3-х поставщиков (подрядчиков, исполнителей):</t>
    </r>
  </si>
  <si>
    <t xml:space="preserve">Комплект термопреобразователей КТПТР-05  № 4019 
</t>
  </si>
  <si>
    <t xml:space="preserve">Водосчетчик ВСГ-20
№ 65261417
</t>
  </si>
  <si>
    <t xml:space="preserve">ИЦИ №1
вх № 1157
от 05.05.26
</t>
  </si>
  <si>
    <t xml:space="preserve">ИЦИ №2
вх № 1158
от 05.05.26
</t>
  </si>
  <si>
    <t xml:space="preserve">ИЦИ №3
вх № 1159
от 05.05.26
</t>
  </si>
  <si>
    <t>шт.</t>
  </si>
  <si>
    <t xml:space="preserve">Должностное лицо, ответственное за расчет и обоснование НМЦК)
Заместитель директора по административно-хозяйственной работе_________________________________________/Е.В. Лукьянцева/
    «06» мая  2026 г.                                                                                     (подпись/расшифровка подписи)
</t>
  </si>
  <si>
    <t xml:space="preserve">Согласовано   директор _____________________________________________________________________________/И.Б. Ежкова/
    «06» мая  2026 г.                                                                                     (подпись/расшифровка подписи)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</si>
</sst>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6" x14ac:knownFonts="1"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rgb="FF0070C0"/>
      <name val="Times New Roman"/>
      <family val="1"/>
      <charset val="204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/>
    <xf numFmtId="0" fontId="6" fillId="0" borderId="1" xfId="0" applyFont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5" fillId="0" borderId="0" xfId="0" applyFont="1"/>
    <xf numFmtId="0" fontId="10" fillId="0" borderId="0" xfId="0" applyFont="1" applyAlignment="1">
      <alignment horizontal="right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3" fillId="0" borderId="6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5</xdr:row>
      <xdr:rowOff>76200</xdr:rowOff>
    </xdr:from>
    <xdr:to>
      <xdr:col>12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6</xdr:row>
      <xdr:rowOff>542925</xdr:rowOff>
    </xdr:from>
    <xdr:to>
      <xdr:col>12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6</xdr:row>
      <xdr:rowOff>847725</xdr:rowOff>
    </xdr:from>
    <xdr:to>
      <xdr:col>11</xdr:col>
      <xdr:colOff>453537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6</xdr:row>
      <xdr:rowOff>752475</xdr:rowOff>
    </xdr:from>
    <xdr:to>
      <xdr:col>10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7</xdr:row>
      <xdr:rowOff>95249</xdr:rowOff>
    </xdr:from>
    <xdr:to>
      <xdr:col>9</xdr:col>
      <xdr:colOff>571500</xdr:colOff>
      <xdr:row>7</xdr:row>
      <xdr:rowOff>333374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10</xdr:row>
      <xdr:rowOff>19050</xdr:rowOff>
    </xdr:from>
    <xdr:to>
      <xdr:col>11</xdr:col>
      <xdr:colOff>53975</xdr:colOff>
      <xdr:row>10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topLeftCell="A10" workbookViewId="0">
      <selection activeCell="D34" sqref="D34"/>
    </sheetView>
  </sheetViews>
  <sheetFormatPr defaultRowHeight="15" x14ac:dyDescent="0.25"/>
  <cols>
    <col min="1" max="1" width="4.5703125" customWidth="1"/>
    <col min="2" max="2" width="37.7109375" customWidth="1"/>
    <col min="3" max="3" width="15" customWidth="1"/>
    <col min="4" max="4" width="14.7109375" customWidth="1"/>
    <col min="5" max="5" width="12.85546875" customWidth="1"/>
    <col min="6" max="6" width="14.140625" customWidth="1"/>
    <col min="8" max="8" width="11.140625" customWidth="1"/>
    <col min="9" max="9" width="9.7109375" customWidth="1"/>
    <col min="10" max="10" width="13.5703125" customWidth="1"/>
    <col min="11" max="11" width="13.42578125" customWidth="1"/>
    <col min="12" max="12" width="11.5703125" customWidth="1"/>
    <col min="13" max="14" width="12.85546875" customWidth="1"/>
    <col min="15" max="15" width="17" customWidth="1"/>
    <col min="16" max="16" width="12.42578125" customWidth="1"/>
    <col min="17" max="17" width="11.7109375" customWidth="1"/>
    <col min="18" max="18" width="12.28515625" customWidth="1"/>
  </cols>
  <sheetData>
    <row r="1" spans="1:18" ht="32.25" customHeight="1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8" ht="80.25" customHeight="1" x14ac:dyDescent="0.25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8" ht="152.25" hidden="1" customHeight="1" x14ac:dyDescent="0.25">
      <c r="A3" s="24" t="s">
        <v>23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8" ht="105.75" customHeight="1" x14ac:dyDescent="0.25">
      <c r="A4" s="24" t="s">
        <v>26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18" s="4" customFormat="1" ht="44.25" customHeight="1" x14ac:dyDescent="0.25">
      <c r="A5" s="26" t="s">
        <v>24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</row>
    <row r="6" spans="1:18" ht="61.5" customHeight="1" x14ac:dyDescent="0.25">
      <c r="A6" s="30" t="s">
        <v>0</v>
      </c>
      <c r="B6" s="30" t="s">
        <v>1</v>
      </c>
      <c r="C6" s="30" t="s">
        <v>2</v>
      </c>
      <c r="D6" s="30"/>
      <c r="E6" s="30"/>
      <c r="F6" s="30"/>
      <c r="G6" s="30" t="s">
        <v>20</v>
      </c>
      <c r="H6" s="28" t="s">
        <v>13</v>
      </c>
      <c r="I6" s="30" t="s">
        <v>6</v>
      </c>
      <c r="J6" s="30" t="s">
        <v>7</v>
      </c>
      <c r="K6" s="30"/>
      <c r="L6" s="30"/>
      <c r="M6" s="18" t="s">
        <v>12</v>
      </c>
      <c r="N6" s="28" t="s">
        <v>15</v>
      </c>
      <c r="O6" s="28" t="s">
        <v>16</v>
      </c>
      <c r="P6" s="33" t="s">
        <v>3</v>
      </c>
      <c r="Q6" s="33" t="s">
        <v>4</v>
      </c>
      <c r="R6" s="33" t="s">
        <v>5</v>
      </c>
    </row>
    <row r="7" spans="1:18" ht="118.5" customHeight="1" x14ac:dyDescent="0.25">
      <c r="A7" s="30"/>
      <c r="B7" s="30"/>
      <c r="C7" s="19" t="s">
        <v>29</v>
      </c>
      <c r="D7" s="19" t="s">
        <v>30</v>
      </c>
      <c r="E7" s="19" t="s">
        <v>31</v>
      </c>
      <c r="F7" s="20"/>
      <c r="G7" s="30"/>
      <c r="H7" s="29"/>
      <c r="I7" s="30"/>
      <c r="J7" s="20" t="s">
        <v>8</v>
      </c>
      <c r="K7" s="21" t="s">
        <v>9</v>
      </c>
      <c r="L7" s="21" t="s">
        <v>10</v>
      </c>
      <c r="M7" s="20" t="s">
        <v>17</v>
      </c>
      <c r="N7" s="29"/>
      <c r="O7" s="29"/>
      <c r="P7" s="34"/>
      <c r="Q7" s="34"/>
      <c r="R7" s="34"/>
    </row>
    <row r="8" spans="1:18" ht="30" x14ac:dyDescent="0.25">
      <c r="A8" s="1">
        <v>1</v>
      </c>
      <c r="B8" s="2">
        <v>2</v>
      </c>
      <c r="C8" s="2">
        <v>3</v>
      </c>
      <c r="D8" s="1">
        <v>4</v>
      </c>
      <c r="E8" s="1">
        <v>5</v>
      </c>
      <c r="F8" s="1" t="s">
        <v>11</v>
      </c>
      <c r="G8" s="2">
        <v>7</v>
      </c>
      <c r="H8" s="2">
        <v>8</v>
      </c>
      <c r="I8" s="1" t="s">
        <v>14</v>
      </c>
      <c r="J8" s="1" t="s">
        <v>18</v>
      </c>
      <c r="K8" s="1">
        <v>11</v>
      </c>
      <c r="L8" s="1">
        <v>12</v>
      </c>
      <c r="M8" s="1" t="s">
        <v>19</v>
      </c>
      <c r="N8" s="1">
        <v>16</v>
      </c>
      <c r="O8" s="1" t="s">
        <v>21</v>
      </c>
      <c r="P8" s="3"/>
      <c r="Q8" s="3"/>
      <c r="R8" s="3"/>
    </row>
    <row r="9" spans="1:18" ht="54" customHeight="1" x14ac:dyDescent="0.25">
      <c r="A9" s="6">
        <v>1</v>
      </c>
      <c r="B9" s="41" t="s">
        <v>27</v>
      </c>
      <c r="C9" s="7">
        <v>5075.7</v>
      </c>
      <c r="D9" s="8">
        <v>4788.3999999999996</v>
      </c>
      <c r="E9" s="9">
        <v>5171.5</v>
      </c>
      <c r="F9" s="10">
        <f t="shared" ref="F9:F10" si="0">C9+D9+E9</f>
        <v>15035.599999999999</v>
      </c>
      <c r="G9" s="11">
        <v>1</v>
      </c>
      <c r="H9" s="12" t="s">
        <v>32</v>
      </c>
      <c r="I9" s="13">
        <v>3</v>
      </c>
      <c r="J9" s="14">
        <f t="shared" ref="J9:J10" si="1">ROUND(F9/I9,2)</f>
        <v>5011.87</v>
      </c>
      <c r="K9" s="14">
        <f t="shared" ref="K9:K10" si="2">STDEV(C9:E9)</f>
        <v>199.36755837731823</v>
      </c>
      <c r="L9" s="15">
        <f t="shared" ref="L9:L10" si="3">K9/J9</f>
        <v>3.9779076148686664E-2</v>
      </c>
      <c r="M9" s="14">
        <f t="shared" ref="M9:M10" si="4">G9*J9</f>
        <v>5011.87</v>
      </c>
      <c r="N9" s="14">
        <v>4788.3999999999996</v>
      </c>
      <c r="O9" s="14">
        <f t="shared" ref="O9:O10" si="5">G9*N9</f>
        <v>4788.3999999999996</v>
      </c>
      <c r="P9" s="16">
        <f>G9*C9</f>
        <v>5075.7</v>
      </c>
      <c r="Q9" s="16">
        <f>G9*D9</f>
        <v>4788.3999999999996</v>
      </c>
      <c r="R9" s="16">
        <f>G9*E9</f>
        <v>5171.5</v>
      </c>
    </row>
    <row r="10" spans="1:18" ht="43.5" customHeight="1" x14ac:dyDescent="0.25">
      <c r="A10" s="6">
        <v>2</v>
      </c>
      <c r="B10" s="41" t="s">
        <v>28</v>
      </c>
      <c r="C10" s="7">
        <v>3636.6</v>
      </c>
      <c r="D10" s="8">
        <v>3430.8</v>
      </c>
      <c r="E10" s="9">
        <v>3705.3</v>
      </c>
      <c r="F10" s="10">
        <f t="shared" si="0"/>
        <v>10772.7</v>
      </c>
      <c r="G10" s="11">
        <v>1</v>
      </c>
      <c r="H10" s="12" t="s">
        <v>32</v>
      </c>
      <c r="I10" s="13">
        <v>3</v>
      </c>
      <c r="J10" s="14">
        <f t="shared" si="1"/>
        <v>3590.9</v>
      </c>
      <c r="K10" s="14">
        <f t="shared" si="2"/>
        <v>142.84232566014873</v>
      </c>
      <c r="L10" s="15">
        <f t="shared" si="3"/>
        <v>3.9778976206563461E-2</v>
      </c>
      <c r="M10" s="14">
        <f t="shared" si="4"/>
        <v>3590.9</v>
      </c>
      <c r="N10" s="14">
        <v>3430.8</v>
      </c>
      <c r="O10" s="14">
        <f t="shared" si="5"/>
        <v>3430.8</v>
      </c>
      <c r="P10" s="16">
        <f t="shared" ref="P10" si="6">G10*C10</f>
        <v>3636.6</v>
      </c>
      <c r="Q10" s="16">
        <f t="shared" ref="Q10" si="7">G10*D10</f>
        <v>3430.8</v>
      </c>
      <c r="R10" s="16">
        <f t="shared" ref="R10" si="8">G10*E10</f>
        <v>3705.3</v>
      </c>
    </row>
    <row r="11" spans="1:18" ht="24.75" customHeight="1" x14ac:dyDescent="0.25">
      <c r="A11" s="38"/>
      <c r="B11" s="39"/>
      <c r="C11" s="39"/>
      <c r="D11" s="38"/>
      <c r="E11" s="38"/>
      <c r="F11" s="38"/>
      <c r="G11" s="39"/>
      <c r="H11" s="39"/>
      <c r="I11" s="38"/>
      <c r="J11" s="38"/>
      <c r="K11" s="40"/>
      <c r="L11" s="40"/>
      <c r="M11" s="14">
        <f>SUM(M9:M10)</f>
        <v>8602.77</v>
      </c>
      <c r="N11" s="14"/>
      <c r="O11" s="17">
        <f>SUM(O9:O10)</f>
        <v>8219.2000000000007</v>
      </c>
      <c r="P11" s="16">
        <f>SUM(P9:P10)</f>
        <v>8712.2999999999993</v>
      </c>
      <c r="Q11" s="16">
        <f>SUM(Q9:Q10)</f>
        <v>8219.2000000000007</v>
      </c>
      <c r="R11" s="16">
        <f>SUM(R9:R10)</f>
        <v>8876.7999999999993</v>
      </c>
    </row>
    <row r="12" spans="1:18" ht="32.25" customHeight="1" x14ac:dyDescent="0.25">
      <c r="A12" s="22"/>
      <c r="B12" s="36" t="s">
        <v>33</v>
      </c>
      <c r="C12" s="37"/>
      <c r="D12" s="37"/>
      <c r="E12" s="37"/>
      <c r="F12" s="37"/>
      <c r="G12" s="37"/>
      <c r="H12" s="37"/>
      <c r="I12" s="37"/>
      <c r="J12" s="37"/>
      <c r="K12" s="37"/>
      <c r="L12" s="5"/>
      <c r="M12" s="5"/>
      <c r="N12" s="5"/>
      <c r="O12" s="5"/>
    </row>
    <row r="13" spans="1:18" ht="15.75" x14ac:dyDescent="0.25">
      <c r="A13" s="2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5"/>
      <c r="M13" s="5"/>
      <c r="N13" s="5"/>
      <c r="O13" s="5"/>
    </row>
    <row r="14" spans="1:18" ht="21" customHeight="1" x14ac:dyDescent="0.25">
      <c r="A14" s="2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5"/>
      <c r="M14" s="5"/>
      <c r="N14" s="5"/>
      <c r="O14" s="5"/>
    </row>
    <row r="15" spans="1:18" ht="15.75" x14ac:dyDescent="0.25">
      <c r="A15" s="22"/>
      <c r="B15" s="31" t="s">
        <v>34</v>
      </c>
      <c r="C15" s="32"/>
      <c r="D15" s="32"/>
      <c r="E15" s="32"/>
      <c r="F15" s="32"/>
      <c r="G15" s="32"/>
      <c r="H15" s="32"/>
      <c r="I15" s="32"/>
      <c r="J15" s="32"/>
      <c r="K15" s="32"/>
    </row>
    <row r="16" spans="1:18" ht="15.75" x14ac:dyDescent="0.25">
      <c r="A16" s="22"/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1" ht="15.75" x14ac:dyDescent="0.25">
      <c r="A17" s="22"/>
      <c r="B17" s="32"/>
      <c r="C17" s="32"/>
      <c r="D17" s="32"/>
      <c r="E17" s="32"/>
      <c r="F17" s="32"/>
      <c r="G17" s="32"/>
      <c r="H17" s="32"/>
      <c r="I17" s="32"/>
      <c r="J17" s="32"/>
      <c r="K17" s="32"/>
    </row>
  </sheetData>
  <mergeCells count="21">
    <mergeCell ref="B15:K17"/>
    <mergeCell ref="P6:P7"/>
    <mergeCell ref="Q6:Q7"/>
    <mergeCell ref="R6:R7"/>
    <mergeCell ref="A2:O2"/>
    <mergeCell ref="B12:K14"/>
    <mergeCell ref="A11:J11"/>
    <mergeCell ref="K11:L11"/>
    <mergeCell ref="A1:O1"/>
    <mergeCell ref="A3:O3"/>
    <mergeCell ref="A4:O4"/>
    <mergeCell ref="A5:O5"/>
    <mergeCell ref="N6:N7"/>
    <mergeCell ref="O6:O7"/>
    <mergeCell ref="A6:A7"/>
    <mergeCell ref="B6:B7"/>
    <mergeCell ref="C6:F6"/>
    <mergeCell ref="G6:G7"/>
    <mergeCell ref="I6:I7"/>
    <mergeCell ref="J6:L6"/>
    <mergeCell ref="H6:H7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2026-05-07T11:59:27Z</dcterms:modified>
</cp:coreProperties>
</file>