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D8" i="1" l="1"/>
  <c r="F8" i="1" l="1"/>
  <c r="E8" i="1"/>
  <c r="L7" i="1"/>
  <c r="M7" i="1"/>
  <c r="I7" i="1"/>
  <c r="N7" i="1" l="1"/>
  <c r="O7" i="1"/>
  <c r="M6" i="1"/>
  <c r="L6" i="1"/>
  <c r="O6" i="1" s="1"/>
  <c r="I6" i="1"/>
  <c r="O9" i="1" l="1"/>
  <c r="N6" i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<sst xmlns="http://schemas.openxmlformats.org/spreadsheetml/2006/main" count="30" uniqueCount="30">
  <si>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</si>
  <si>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</si>
  <si>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</si>
  <si>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</si>
  <si>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</si>
  <si>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</si>
  <si>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</si>
  <si>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</si>
  <si>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</si>
  <si>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</si>
  <si>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</si>
  <si>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</si>
  <si>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</si>
  <si>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8/10</t>
  </si>
  <si>
    <t>14=9*11</t>
  </si>
  <si>
    <t>тел. 246-32-08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</si>
  <si>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</si>
  <si>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</si>
  <si>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Буквина Т.В.</t>
  </si>
  <si>
    <t>Специалист по закупкам</t>
  </si>
  <si>
    <t>цена договора с наименьшим предложением</t>
  </si>
  <si>
    <t>Цена из реестра товаров (работ, услуг)</t>
  </si>
  <si>
    <t>Цена из 100-р</t>
  </si>
  <si>
    <t>Расчет НМЦК на поставку запчастей для КСОБ</t>
  </si>
  <si>
    <t>ОКПД 2</t>
  </si>
  <si>
    <t>26.30.50.111- Извещатели охранные и охранно-пожарные</t>
  </si>
  <si>
    <t>Особенности определения начальной (максимальной) цены контракта, цены контракта, заключаемого с единственным поставщиком (подрядчиком, исполнителем),начальной цены единицы товара  обусловлены п. 7 (абз. 5) Постановления Правительства Российской Федерации от 23 декабря 2024 г. N 1875, когда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 Объект закупки не включает товары, указанные в приложении N 1 к настоящему постановлению и (или) приложении N 2.</t>
  </si>
  <si>
    <t>Извещатель пожарный ручной адресный ИПР-513-ЗАМ</t>
  </si>
  <si>
    <t>Аккумулятор 7А/ч, 12В</t>
  </si>
  <si>
    <t>27.20.23.190- Батареи аккумуляторные прочие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</si>
</sst>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9" fillId="0" borderId="0" xfId="0" applyFont="1"/>
    <xf numFmtId="0" fontId="1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2" fontId="12" fillId="3" borderId="7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" fontId="12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2" fontId="9" fillId="0" borderId="6" xfId="0" applyNumberFormat="1" applyFont="1" applyBorder="1" applyAlignment="1">
      <alignment horizontal="center"/>
    </xf>
    <xf numFmtId="2" fontId="9" fillId="0" borderId="7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2</xdr:row>
      <xdr:rowOff>285759</xdr:rowOff>
    </xdr:from>
    <xdr:to>
      <xdr:col>8</xdr:col>
      <xdr:colOff>590550</xdr:colOff>
      <xdr:row>3</xdr:row>
      <xdr:rowOff>590551</xdr:rowOff>
    </xdr:to>
    <xdr:pic>
      <xdr:nvPicPr>
        <xdr:cNvPr id="14" name="Рисунок 13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62450" y="285759"/>
          <a:ext cx="495300" cy="6286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3</xdr:row>
      <xdr:rowOff>533409</xdr:rowOff>
    </xdr:from>
    <xdr:to>
      <xdr:col>14</xdr:col>
      <xdr:colOff>571500</xdr:colOff>
      <xdr:row>3</xdr:row>
      <xdr:rowOff>1000125</xdr:rowOff>
    </xdr:to>
    <xdr:pic>
      <xdr:nvPicPr>
        <xdr:cNvPr id="1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972425" y="857259"/>
          <a:ext cx="523875" cy="466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3</xdr:row>
      <xdr:rowOff>590560</xdr:rowOff>
    </xdr:from>
    <xdr:to>
      <xdr:col>12</xdr:col>
      <xdr:colOff>611188</xdr:colOff>
      <xdr:row>3</xdr:row>
      <xdr:rowOff>1143000</xdr:rowOff>
    </xdr:to>
    <xdr:pic>
      <xdr:nvPicPr>
        <xdr:cNvPr id="1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914410"/>
          <a:ext cx="581025" cy="55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152400</xdr:colOff>
      <xdr:row>3</xdr:row>
      <xdr:rowOff>990613</xdr:rowOff>
    </xdr:from>
    <xdr:to>
      <xdr:col>13</xdr:col>
      <xdr:colOff>696912</xdr:colOff>
      <xdr:row>4</xdr:row>
      <xdr:rowOff>28574</xdr:rowOff>
    </xdr:to>
    <xdr:pic>
      <xdr:nvPicPr>
        <xdr:cNvPr id="1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1314463"/>
          <a:ext cx="542925" cy="371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85725</xdr:colOff>
      <xdr:row>3</xdr:row>
      <xdr:rowOff>104781</xdr:rowOff>
    </xdr:from>
    <xdr:to>
      <xdr:col>14</xdr:col>
      <xdr:colOff>628650</xdr:colOff>
      <xdr:row>3</xdr:row>
      <xdr:rowOff>438151</xdr:rowOff>
    </xdr:to>
    <xdr:pic>
      <xdr:nvPicPr>
        <xdr:cNvPr id="18" name="Picture 6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010525" y="428631"/>
          <a:ext cx="542925" cy="33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8</xdr:row>
      <xdr:rowOff>9525</xdr:rowOff>
    </xdr:from>
    <xdr:to>
      <xdr:col>13</xdr:col>
      <xdr:colOff>611187</xdr:colOff>
      <xdr:row>9</xdr:row>
      <xdr:rowOff>85725</xdr:rowOff>
    </xdr:to>
    <xdr:pic>
      <xdr:nvPicPr>
        <xdr:cNvPr id="19" name="Picture 7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267825" y="5534025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zoomScale="120" zoomScaleNormal="120" workbookViewId="0">
      <selection activeCell="J12" sqref="J12"/>
    </sheetView>
  </sheetViews>
  <sheetFormatPr defaultRowHeight="15" x14ac:dyDescent="0.25"/>
  <cols>
    <col min="1" max="1" width="6.42578125" style="10" customWidth="1"/>
    <col min="2" max="2" width="37.5703125" style="10" customWidth="1"/>
    <col min="3" max="3" width="25.7109375" style="10" customWidth="1"/>
    <col min="4" max="4" width="10.140625" style="10" customWidth="1"/>
    <col min="5" max="5" width="10" style="10" customWidth="1"/>
    <col min="6" max="6" width="10.140625" style="10" bestFit="1" customWidth="1"/>
    <col min="7" max="7" width="5.7109375" style="10" customWidth="1"/>
    <col min="8" max="8" width="7.5703125" style="10" customWidth="1"/>
    <col min="9" max="9" width="10.85546875" style="10" bestFit="1" customWidth="1"/>
    <col min="10" max="11" width="9.28515625" style="10" bestFit="1" customWidth="1"/>
    <col min="12" max="12" width="10" style="10" bestFit="1" customWidth="1"/>
    <col min="13" max="14" width="12" style="10" bestFit="1" customWidth="1"/>
    <col min="15" max="15" width="10.5703125" style="10" customWidth="1"/>
    <col min="16" max="16" width="15.42578125" style="10" customWidth="1"/>
    <col min="17" max="17" width="9.140625" style="35"/>
    <col min="18" max="16384" width="9.140625" style="10"/>
  </cols>
  <sheetData>
    <row r="1" spans="1:17" x14ac:dyDescent="0.25">
      <c r="A1" s="39" t="s">
        <v>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7" ht="94.5" customHeight="1" x14ac:dyDescent="0.25">
      <c r="A2" s="47" t="s">
        <v>26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/>
    </row>
    <row r="3" spans="1:17" ht="25.5" x14ac:dyDescent="0.25">
      <c r="A3" s="43" t="s">
        <v>0</v>
      </c>
      <c r="B3" s="44" t="s">
        <v>1</v>
      </c>
      <c r="C3" s="33"/>
      <c r="D3" s="45" t="s">
        <v>2</v>
      </c>
      <c r="E3" s="45"/>
      <c r="F3" s="45"/>
      <c r="G3" s="45"/>
      <c r="H3" s="45"/>
      <c r="I3" s="45"/>
      <c r="J3" s="44" t="s">
        <v>3</v>
      </c>
      <c r="K3" s="44" t="s">
        <v>16</v>
      </c>
      <c r="L3" s="46" t="s">
        <v>4</v>
      </c>
      <c r="M3" s="46"/>
      <c r="N3" s="46"/>
      <c r="O3" s="1" t="s">
        <v>5</v>
      </c>
      <c r="P3" s="14"/>
    </row>
    <row r="4" spans="1:17" ht="102" x14ac:dyDescent="0.25">
      <c r="A4" s="43"/>
      <c r="B4" s="44"/>
      <c r="C4" s="33" t="s">
        <v>24</v>
      </c>
      <c r="D4" s="11" t="s">
        <v>6</v>
      </c>
      <c r="E4" s="11" t="s">
        <v>7</v>
      </c>
      <c r="F4" s="11" t="s">
        <v>8</v>
      </c>
      <c r="G4" s="11" t="s">
        <v>22</v>
      </c>
      <c r="H4" s="11" t="s">
        <v>21</v>
      </c>
      <c r="I4" s="2"/>
      <c r="J4" s="44"/>
      <c r="K4" s="44"/>
      <c r="L4" s="3" t="s">
        <v>9</v>
      </c>
      <c r="M4" s="4" t="s">
        <v>10</v>
      </c>
      <c r="N4" s="4" t="s">
        <v>17</v>
      </c>
      <c r="O4" s="5"/>
      <c r="P4" s="15" t="s">
        <v>20</v>
      </c>
      <c r="Q4" s="36"/>
    </row>
    <row r="5" spans="1:17" ht="38.25" x14ac:dyDescent="0.25">
      <c r="A5" s="17">
        <v>1</v>
      </c>
      <c r="B5" s="18">
        <v>2</v>
      </c>
      <c r="C5" s="18"/>
      <c r="D5" s="19">
        <v>3</v>
      </c>
      <c r="E5" s="17">
        <v>4</v>
      </c>
      <c r="F5" s="17">
        <v>5</v>
      </c>
      <c r="G5" s="17">
        <v>6</v>
      </c>
      <c r="H5" s="17">
        <v>7</v>
      </c>
      <c r="I5" s="17" t="s">
        <v>11</v>
      </c>
      <c r="J5" s="17">
        <v>9</v>
      </c>
      <c r="K5" s="17" t="s">
        <v>12</v>
      </c>
      <c r="L5" s="20" t="s">
        <v>13</v>
      </c>
      <c r="M5" s="20">
        <v>12</v>
      </c>
      <c r="N5" s="20">
        <v>13</v>
      </c>
      <c r="O5" s="17" t="s">
        <v>14</v>
      </c>
      <c r="P5" s="16">
        <v>15</v>
      </c>
    </row>
    <row r="6" spans="1:17" ht="45" customHeight="1" x14ac:dyDescent="0.25">
      <c r="A6" s="21">
        <v>1</v>
      </c>
      <c r="B6" s="28" t="s">
        <v>27</v>
      </c>
      <c r="C6" s="28" t="s">
        <v>25</v>
      </c>
      <c r="D6" s="27">
        <v>1089.3599999999999</v>
      </c>
      <c r="E6" s="22">
        <v>1058.53</v>
      </c>
      <c r="F6" s="8">
        <v>1027.7</v>
      </c>
      <c r="G6" s="8"/>
      <c r="H6" s="8"/>
      <c r="I6" s="12">
        <f>D6+E6+F6+G6+H6</f>
        <v>3175.59</v>
      </c>
      <c r="J6" s="13">
        <v>1</v>
      </c>
      <c r="K6" s="17">
        <v>3</v>
      </c>
      <c r="L6" s="6">
        <f>ROUND(AVERAGE(D6:H6),2)</f>
        <v>1058.53</v>
      </c>
      <c r="M6" s="6">
        <f>STDEV(D6:H6)</f>
        <v>30.829999999999927</v>
      </c>
      <c r="N6" s="7">
        <f>M6/L6</f>
        <v>2.9125296401613491E-2</v>
      </c>
      <c r="O6" s="8">
        <f>L6*J6</f>
        <v>1058.53</v>
      </c>
      <c r="P6" s="37">
        <v>2631.7</v>
      </c>
      <c r="Q6" s="35">
        <v>340</v>
      </c>
    </row>
    <row r="7" spans="1:17" ht="41.25" customHeight="1" x14ac:dyDescent="0.25">
      <c r="A7" s="21">
        <v>2</v>
      </c>
      <c r="B7" s="32" t="s">
        <v>28</v>
      </c>
      <c r="C7" s="34" t="s">
        <v>29</v>
      </c>
      <c r="D7" s="27">
        <v>850.12</v>
      </c>
      <c r="E7" s="22">
        <v>826.06</v>
      </c>
      <c r="F7" s="8">
        <v>802</v>
      </c>
      <c r="G7" s="8"/>
      <c r="H7" s="8"/>
      <c r="I7" s="12">
        <f t="shared" ref="I7" si="0">D7+E7+F7+G7+H7</f>
        <v>2478.1799999999998</v>
      </c>
      <c r="J7" s="13">
        <v>2</v>
      </c>
      <c r="K7" s="17">
        <v>3</v>
      </c>
      <c r="L7" s="6">
        <f>ROUND(AVERAGE(D7:H7),2)</f>
        <v>826.06</v>
      </c>
      <c r="M7" s="6">
        <f>STDEV(D7:H7)</f>
        <v>24.060000000000002</v>
      </c>
      <c r="N7" s="7">
        <f>M7/L7</f>
        <v>2.9126213592233014E-2</v>
      </c>
      <c r="O7" s="8">
        <f>L7*J7</f>
        <v>1652.12</v>
      </c>
      <c r="P7" s="38"/>
      <c r="Q7" s="35">
        <v>310</v>
      </c>
    </row>
    <row r="8" spans="1:17" x14ac:dyDescent="0.25">
      <c r="A8" s="23"/>
      <c r="B8" s="24"/>
      <c r="C8" s="24"/>
      <c r="D8" s="29">
        <f>(D6*J6)+(D7*J7)</f>
        <v>2789.6</v>
      </c>
      <c r="E8" s="30">
        <f>E6*J6+E7*J7</f>
        <v>2710.6499999999996</v>
      </c>
      <c r="F8" s="31">
        <f>F6*J6+F7*J7</f>
        <v>2631.7</v>
      </c>
      <c r="G8" s="23"/>
      <c r="H8" s="23"/>
      <c r="I8" s="25"/>
      <c r="J8" s="26"/>
      <c r="K8" s="26"/>
      <c r="L8" s="26"/>
      <c r="M8" s="26"/>
      <c r="N8" s="26"/>
      <c r="O8" s="23"/>
    </row>
    <row r="9" spans="1:17" x14ac:dyDescent="0.25">
      <c r="A9" s="40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2"/>
      <c r="N9" s="9"/>
      <c r="O9" s="1">
        <f>SUM(O6:O8)</f>
        <v>2710.6499999999996</v>
      </c>
    </row>
    <row r="12" spans="1:17" x14ac:dyDescent="0.25">
      <c r="A12" s="10" t="s">
        <v>19</v>
      </c>
      <c r="F12" s="10" t="s">
        <v>18</v>
      </c>
    </row>
    <row r="14" spans="1:17" x14ac:dyDescent="0.25">
      <c r="A14" s="10" t="s">
        <v>15</v>
      </c>
    </row>
  </sheetData>
  <mergeCells count="10">
    <mergeCell ref="P6:P7"/>
    <mergeCell ref="A1:O1"/>
    <mergeCell ref="A9:M9"/>
    <mergeCell ref="A3:A4"/>
    <mergeCell ref="B3:B4"/>
    <mergeCell ref="D3:I3"/>
    <mergeCell ref="J3:J4"/>
    <mergeCell ref="K3:K4"/>
    <mergeCell ref="L3:N3"/>
    <mergeCell ref="A2:P2"/>
  </mergeCells>
  <pageMargins left="0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2026-05-27T14:54:03Z</dcterms:modified>
</cp:coreProperties>
</file>