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Кор\Насос скважинный\"/>
    </mc:Choice>
  </mc:AlternateContent>
  <xr:revisionPtr revIDLastSave="0" documentId="13_ncr:1_{5A5580ED-05A4-4DA2-9117-CE5F58DA25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РАЗЕЦ" sheetId="1" r:id="rId1"/>
  </sheets>
  <definedNames>
    <definedName name="_xlnm.Print_Area" localSheetId="0">ОБРАЗЕЦ!$A$2:$M$12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1" l="1"/>
  <c r="J8" i="1"/>
  <c r="M8" i="1" s="1"/>
  <c r="M10" i="1" s="1"/>
  <c r="G8" i="1"/>
  <c r="L8" i="1" l="1"/>
</calcChain>
</file>

<file path=xl/sharedStrings.xml><?xml version="1.0" encoding="utf-8"?>
<sst xmlns="http://schemas.openxmlformats.org/spreadsheetml/2006/main" count="25" uniqueCount="25">
  <si>
    <t>Обоснование начальной (максимальной) цены контракта (далее - НМЦК) произведено в соответствии с положениями статьи 22 Закона, в соответствии с приказом Министерства экономического развития РФ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методом сопоставимых рыночных цен (анализа рынка).
В расчёте использовались данные, предоставленные Поставщиками по предмету закупки. 
Валюта, используемая для формирования цены контракта и расчетов с поставщиком - рубль Российской Федерации.</t>
  </si>
  <si>
    <t>№ п/п</t>
  </si>
  <si>
    <t>Наименование товара (работы, услуги)</t>
  </si>
  <si>
    <t>ед.  изм.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</si>
  <si>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</si>
  <si>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</si>
  <si>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charset val="204"/>
      </rPr>
      <t>n</t>
    </r>
    <r>
      <rPr>
        <b/>
        <sz val="10"/>
        <color indexed="8"/>
        <rFont val="Times New Roman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</si>
  <si>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</si>
  <si>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</si>
  <si>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</si>
  <si>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</si>
  <si>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</si>
  <si>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О</t>
  </si>
  <si>
    <t>6=3+4+5</t>
  </si>
  <si>
    <t>8 = кол-во ответов ИЦИ</t>
  </si>
  <si>
    <t>9=          /8</t>
  </si>
  <si>
    <t>12=6*7/8</t>
  </si>
  <si>
    <t xml:space="preserve">Начальная (максимальная) цена контракта </t>
  </si>
  <si>
    <t>шт</t>
  </si>
  <si>
    <t>Насос скважинный</t>
  </si>
  <si>
    <t>ИЦИ №1, Вх. № 207 от 27.05.26</t>
  </si>
  <si>
    <t>ИЦИ №2, Вх. № 206 от 27.05.26</t>
  </si>
  <si>
    <t>ИЦИ №3, Вх. № 205 от 27.05.26</t>
  </si>
  <si>
    <t>ОБОСНОВАНИЕ НАЧАЛЬНОЙ (МАКСИМАЛЬНОЙ) ЦЕНЫ ДОГОВОРА  НА ПОСТАВКУ НАСОСА СКВАЖИННОГО</t>
  </si>
  <si>
    <t xml:space="preserve"> ИКЗ: 262782700155778430100100020000000244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</si>
</sst>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"/>
    <numFmt numFmtId="165" formatCode="#\ ##0.00_р_."/>
  </numFmts>
  <fonts count="17" x14ac:knownFonts="1">
    <font>
      <sz val="11"/>
      <color theme="1"/>
      <name val="Calibri"/>
      <charset val="204"/>
      <scheme val="minor"/>
    </font>
    <font>
      <b/>
      <sz val="11"/>
      <color indexed="8"/>
      <name val="Times New Roman"/>
      <charset val="204"/>
    </font>
    <font>
      <b/>
      <sz val="10"/>
      <color theme="1"/>
      <name val="Times New Roman"/>
      <charset val="204"/>
    </font>
    <font>
      <sz val="10"/>
      <color indexed="8"/>
      <name val="Times New Roman"/>
      <charset val="204"/>
    </font>
    <font>
      <b/>
      <sz val="8"/>
      <color indexed="8"/>
      <name val="Times New Roman"/>
      <charset val="204"/>
    </font>
    <font>
      <b/>
      <sz val="10"/>
      <color indexed="8"/>
      <name val="Times New Roman"/>
      <charset val="204"/>
    </font>
    <font>
      <sz val="8"/>
      <color indexed="8"/>
      <name val="Calibri"/>
      <charset val="204"/>
    </font>
    <font>
      <sz val="11"/>
      <color indexed="8"/>
      <name val="Times New Roman"/>
      <charset val="204"/>
    </font>
    <font>
      <b/>
      <i/>
      <sz val="10"/>
      <color indexed="8"/>
      <name val="Times New Roman"/>
      <charset val="204"/>
    </font>
    <font>
      <i/>
      <sz val="7"/>
      <color indexed="8"/>
      <name val="Times New Roman"/>
      <charset val="204"/>
    </font>
    <font>
      <sz val="9"/>
      <color indexed="8"/>
      <name val="Times New Roman"/>
      <charset val="204"/>
    </font>
    <font>
      <i/>
      <sz val="10"/>
      <color indexed="60"/>
      <name val="Times New Roman"/>
      <charset val="204"/>
    </font>
    <font>
      <sz val="11"/>
      <color indexed="60"/>
      <name val="Times New Roman"/>
      <charset val="204"/>
    </font>
    <font>
      <sz val="10"/>
      <color indexed="60"/>
      <name val="Times New Roman"/>
      <charset val="204"/>
    </font>
    <font>
      <b/>
      <sz val="12"/>
      <color indexed="8"/>
      <name val="Times New Roman"/>
      <charset val="204"/>
    </font>
    <font>
      <b/>
      <sz val="10"/>
      <name val="Times New Roman"/>
      <family val="1"/>
      <charset val="204"/>
    </font>
    <font>
      <b/>
      <sz val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7" fillId="0" borderId="8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165" fontId="10" fillId="3" borderId="8" xfId="0" applyNumberFormat="1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164" fontId="12" fillId="4" borderId="8" xfId="0" applyNumberFormat="1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5" fillId="2" borderId="5" xfId="0" applyNumberFormat="1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center" vertical="center" wrapText="1"/>
    </xf>
    <xf numFmtId="164" fontId="3" fillId="3" borderId="8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165" fontId="3" fillId="2" borderId="8" xfId="0" applyNumberFormat="1" applyFont="1" applyFill="1" applyBorder="1" applyAlignment="1">
      <alignment horizontal="center" vertical="center" wrapText="1"/>
    </xf>
    <xf numFmtId="164" fontId="13" fillId="4" borderId="8" xfId="0" applyNumberFormat="1" applyFont="1" applyFill="1" applyBorder="1" applyAlignment="1">
      <alignment horizontal="center" vertical="center" wrapText="1"/>
    </xf>
    <xf numFmtId="10" fontId="13" fillId="4" borderId="8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5</xdr:row>
      <xdr:rowOff>352425</xdr:rowOff>
    </xdr:from>
    <xdr:to>
      <xdr:col>6</xdr:col>
      <xdr:colOff>523875</xdr:colOff>
      <xdr:row>5</xdr:row>
      <xdr:rowOff>685800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4095750" y="305752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5</xdr:row>
      <xdr:rowOff>133350</xdr:rowOff>
    </xdr:from>
    <xdr:to>
      <xdr:col>12</xdr:col>
      <xdr:colOff>1057275</xdr:colOff>
      <xdr:row>5</xdr:row>
      <xdr:rowOff>485775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>
        <a:xfrm>
          <a:off x="8248650" y="2838450"/>
          <a:ext cx="9906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5</xdr:row>
      <xdr:rowOff>504825</xdr:rowOff>
    </xdr:from>
    <xdr:to>
      <xdr:col>10</xdr:col>
      <xdr:colOff>876300</xdr:colOff>
      <xdr:row>5</xdr:row>
      <xdr:rowOff>933450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572250" y="3209925"/>
          <a:ext cx="8477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5</xdr:row>
      <xdr:rowOff>485775</xdr:rowOff>
    </xdr:from>
    <xdr:to>
      <xdr:col>11</xdr:col>
      <xdr:colOff>666750</xdr:colOff>
      <xdr:row>5</xdr:row>
      <xdr:rowOff>809625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458075" y="31908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276225</xdr:colOff>
      <xdr:row>6</xdr:row>
      <xdr:rowOff>152400</xdr:rowOff>
    </xdr:from>
    <xdr:to>
      <xdr:col>9</xdr:col>
      <xdr:colOff>542925</xdr:colOff>
      <xdr:row>6</xdr:row>
      <xdr:rowOff>352425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6086475" y="400050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47625</xdr:colOff>
      <xdr:row>4</xdr:row>
      <xdr:rowOff>238125</xdr:rowOff>
    </xdr:from>
    <xdr:to>
      <xdr:col>12</xdr:col>
      <xdr:colOff>647700</xdr:colOff>
      <xdr:row>4</xdr:row>
      <xdr:rowOff>571500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>
        <a:xfrm>
          <a:off x="8229600" y="2143125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9</xdr:row>
      <xdr:rowOff>19050</xdr:rowOff>
    </xdr:from>
    <xdr:to>
      <xdr:col>11</xdr:col>
      <xdr:colOff>647700</xdr:colOff>
      <xdr:row>10</xdr:row>
      <xdr:rowOff>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>
        <a:xfrm>
          <a:off x="7524750" y="8851265"/>
          <a:ext cx="5524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13"/>
  <sheetViews>
    <sheetView tabSelected="1" workbookViewId="0">
      <selection activeCell="U7" sqref="U7"/>
    </sheetView>
  </sheetViews>
  <sheetFormatPr defaultColWidth="9" defaultRowHeight="15" x14ac:dyDescent="0.25"/>
  <cols>
    <col min="1" max="1" width="4.28515625" customWidth="1"/>
    <col min="2" max="2" width="16.140625" customWidth="1"/>
    <col min="3" max="3" width="4.5703125" style="1" customWidth="1"/>
    <col min="4" max="4" width="9.7109375" customWidth="1"/>
    <col min="5" max="5" width="10.140625" customWidth="1"/>
    <col min="6" max="6" width="10.42578125" customWidth="1"/>
    <col min="7" max="7" width="9.7109375" customWidth="1"/>
    <col min="8" max="8" width="8.42578125" customWidth="1"/>
    <col min="9" max="9" width="8.7109375" customWidth="1"/>
    <col min="10" max="10" width="11" customWidth="1"/>
    <col min="11" max="11" width="13.28515625" customWidth="1"/>
    <col min="12" max="12" width="11.28515625" customWidth="1"/>
    <col min="13" max="13" width="16.28515625" customWidth="1"/>
  </cols>
  <sheetData>
    <row r="1" spans="1:13" ht="22.5" customHeight="1" x14ac:dyDescent="0.2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27" customHeight="1" x14ac:dyDescent="0.25">
      <c r="A2" s="31" t="s">
        <v>23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ht="16.5" customHeight="1" x14ac:dyDescent="0.25">
      <c r="A3" s="33" t="s">
        <v>24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</row>
    <row r="4" spans="1:13" ht="84" customHeight="1" x14ac:dyDescent="0.25">
      <c r="A4" s="35" t="s">
        <v>0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</row>
    <row r="5" spans="1:13" ht="63" customHeight="1" x14ac:dyDescent="0.25">
      <c r="A5" s="42" t="s">
        <v>1</v>
      </c>
      <c r="B5" s="44" t="s">
        <v>2</v>
      </c>
      <c r="C5" s="46" t="s">
        <v>3</v>
      </c>
      <c r="D5" s="36" t="s">
        <v>4</v>
      </c>
      <c r="E5" s="37"/>
      <c r="F5" s="37"/>
      <c r="G5" s="38"/>
      <c r="H5" s="44" t="s">
        <v>5</v>
      </c>
      <c r="I5" s="44" t="s">
        <v>6</v>
      </c>
      <c r="J5" s="39" t="s">
        <v>7</v>
      </c>
      <c r="K5" s="39"/>
      <c r="L5" s="39"/>
      <c r="M5" s="14" t="s">
        <v>8</v>
      </c>
    </row>
    <row r="6" spans="1:13" ht="90" customHeight="1" x14ac:dyDescent="0.25">
      <c r="A6" s="43"/>
      <c r="B6" s="45"/>
      <c r="C6" s="47"/>
      <c r="D6" s="49" t="s">
        <v>20</v>
      </c>
      <c r="E6" s="49" t="s">
        <v>21</v>
      </c>
      <c r="F6" s="49" t="s">
        <v>22</v>
      </c>
      <c r="G6" s="2"/>
      <c r="H6" s="48"/>
      <c r="I6" s="48"/>
      <c r="J6" s="15" t="s">
        <v>9</v>
      </c>
      <c r="K6" s="16" t="s">
        <v>10</v>
      </c>
      <c r="L6" s="16" t="s">
        <v>11</v>
      </c>
      <c r="M6" s="17"/>
    </row>
    <row r="7" spans="1:13" ht="62.25" customHeight="1" x14ac:dyDescent="0.25">
      <c r="A7" s="3" t="s">
        <v>12</v>
      </c>
      <c r="B7" s="4">
        <v>1</v>
      </c>
      <c r="C7" s="4">
        <v>2</v>
      </c>
      <c r="D7" s="4">
        <v>3</v>
      </c>
      <c r="E7" s="4">
        <v>4</v>
      </c>
      <c r="F7" s="4">
        <v>5</v>
      </c>
      <c r="G7" s="4" t="s">
        <v>13</v>
      </c>
      <c r="H7" s="3">
        <v>7</v>
      </c>
      <c r="I7" s="4" t="s">
        <v>14</v>
      </c>
      <c r="J7" s="18" t="s">
        <v>15</v>
      </c>
      <c r="K7" s="18">
        <v>10</v>
      </c>
      <c r="L7" s="18">
        <v>11</v>
      </c>
      <c r="M7" s="4" t="s">
        <v>16</v>
      </c>
    </row>
    <row r="8" spans="1:13" ht="34.5" customHeight="1" x14ac:dyDescent="0.25">
      <c r="A8" s="5">
        <v>1</v>
      </c>
      <c r="B8" s="29" t="s">
        <v>19</v>
      </c>
      <c r="C8" s="6" t="s">
        <v>18</v>
      </c>
      <c r="D8" s="4">
        <v>83090</v>
      </c>
      <c r="E8" s="28">
        <v>74670</v>
      </c>
      <c r="F8" s="4">
        <v>83406</v>
      </c>
      <c r="G8" s="7">
        <f t="shared" ref="G8" si="0">D8+E8+F8</f>
        <v>241166</v>
      </c>
      <c r="H8" s="8">
        <v>1</v>
      </c>
      <c r="I8" s="28">
        <v>3</v>
      </c>
      <c r="J8" s="19">
        <f t="shared" ref="J8" si="1">ROUND(AVERAGE(D8:F8),2)</f>
        <v>80388.67</v>
      </c>
      <c r="K8" s="20">
        <f t="shared" ref="K8" si="2">STDEV(D8:F8)</f>
        <v>4955.0303059954476</v>
      </c>
      <c r="L8" s="21">
        <f t="shared" ref="L8" si="3">K8/J8</f>
        <v>6.1638416284228212E-2</v>
      </c>
      <c r="M8" s="22">
        <f t="shared" ref="M8" si="4">H8*J8</f>
        <v>80388.67</v>
      </c>
    </row>
    <row r="9" spans="1:13" ht="8.25" customHeight="1" x14ac:dyDescent="0.25">
      <c r="A9" s="9"/>
      <c r="B9" s="9"/>
      <c r="C9" s="9"/>
      <c r="D9" s="9"/>
      <c r="E9" s="9"/>
      <c r="F9" s="9"/>
      <c r="G9" s="10"/>
      <c r="H9" s="11"/>
      <c r="I9" s="9"/>
      <c r="J9" s="23"/>
      <c r="K9" s="23"/>
      <c r="L9" s="24"/>
      <c r="M9" s="23">
        <v>0</v>
      </c>
    </row>
    <row r="10" spans="1:13" ht="25.5" customHeight="1" x14ac:dyDescent="0.25">
      <c r="A10" s="40" t="s">
        <v>17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25"/>
      <c r="M10" s="26">
        <f>SUM(M8:M9)</f>
        <v>80388.67</v>
      </c>
    </row>
    <row r="11" spans="1:13" x14ac:dyDescent="0.25">
      <c r="A11" s="12"/>
      <c r="B11" s="12"/>
      <c r="C11" s="13"/>
      <c r="D11" s="12"/>
      <c r="E11" s="12"/>
      <c r="F11" s="12"/>
      <c r="G11" s="12"/>
      <c r="H11" s="12"/>
      <c r="I11" s="12"/>
      <c r="J11" s="27"/>
      <c r="K11" s="12"/>
      <c r="L11" s="12"/>
      <c r="M11" s="27"/>
    </row>
    <row r="13" spans="1:13" ht="28.5" customHeight="1" x14ac:dyDescent="0.25"/>
  </sheetData>
  <mergeCells count="12">
    <mergeCell ref="A10:K10"/>
    <mergeCell ref="A5:A6"/>
    <mergeCell ref="B5:B6"/>
    <mergeCell ref="C5:C6"/>
    <mergeCell ref="H5:H6"/>
    <mergeCell ref="I5:I6"/>
    <mergeCell ref="A1:M1"/>
    <mergeCell ref="A2:M2"/>
    <mergeCell ref="A3:M3"/>
    <mergeCell ref="A4:M4"/>
    <mergeCell ref="D5:G5"/>
    <mergeCell ref="J5:L5"/>
  </mergeCells>
  <pageMargins left="0.39370078740157499" right="0.39370078740157499" top="0.59055118110236204" bottom="0.59055118110236204" header="0" footer="0"/>
  <pageSetup paperSize="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ОБРАЗЕЦ</vt:lpstr>
      <vt:lpstr>ОБРАЗЕЦ!Область_печати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Валерия</dc:creator>
  <cp:lastModifiedBy>User</cp:lastModifiedBy>
  <cp:lastPrinted>2026-05-28T08:25:39Z</cp:lastPrinted>
  <dcterms:created xsi:type="dcterms:W3CDTF">2020-09-24T07:40:00Z</dcterms:created>
  <dcterms:modified xsi:type="dcterms:W3CDTF">2026-05-28T08:46:49Z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536F469B554A499E8A1F548C27F1DDB3_13</vt:lpwstr>
  </property>
  <property fmtid="{D5CDD505-2E9C-101B-9397-08002B2CF9AE}" pid="3" name="KSOProductBuildVer">
    <vt:lpwstr>1049-12.2.0.23196</vt:lpwstr>
  </property>
</Properties>
</file>