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245.10\RedirFolder\a.karnauhova\Desktop\90шк\2026\картриджи\"/>
    </mc:Choice>
  </mc:AlternateContent>
  <bookViews>
    <workbookView xWindow="0" yWindow="0" windowWidth="28800" windowHeight="114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P14" i="1" l="1"/>
  <c r="H10" i="1" l="1"/>
  <c r="K10" i="1"/>
  <c r="N10" i="1" s="1"/>
  <c r="L10" i="1"/>
  <c r="M10" i="1" s="1"/>
  <c r="H11" i="1"/>
  <c r="K11" i="1"/>
  <c r="N11" i="1" s="1"/>
  <c r="L11" i="1"/>
  <c r="H12" i="1"/>
  <c r="K12" i="1"/>
  <c r="N12" i="1" s="1"/>
  <c r="L12" i="1"/>
  <c r="H13" i="1"/>
  <c r="K13" i="1"/>
  <c r="N13" i="1" s="1"/>
  <c r="L13" i="1"/>
  <c r="M13" i="1" l="1"/>
  <c r="M12" i="1"/>
  <c r="M11" i="1"/>
  <c r="N14" i="1" l="1"/>
</calcChain>
</file>

<file path=xl/sharedStrings.xml><?xml version="1.0" encoding="utf-8"?>
<sst xmlns="http://schemas.openxmlformats.org/spreadsheetml/2006/main" count="37" uniqueCount="37">
  <si>
    <t>Приложение 1</t>
  </si>
  <si>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</si>
  <si>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</t>
    </r>
    <r>
      <rPr>
        <sz val="12"/>
        <color indexed="64"/>
        <rFont val="Times New Roman"/>
        <family val="1"/>
        <charset val="204"/>
      </rPr>
      <t xml:space="preserve"> 5-ти исполнителям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</si>
  <si>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</si>
  <si>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</si>
  <si>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</si>
  <si>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</si>
  <si>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64"/>
        <rFont val="Times New Roman"/>
        <family val="1"/>
        <charset val="204"/>
      </rPr>
      <t>n</t>
    </r>
    <r>
      <rPr>
        <b/>
        <sz val="10"/>
        <color indexed="64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</si>
  <si>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</si>
  <si>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</si>
  <si>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</si>
  <si>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</si>
  <si>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</si>
  <si>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</si>
  <si>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</si>
  <si>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</si>
  <si>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</si>
  <si>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</si>
  <si>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</si>
  <si>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</si>
  <si>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</si>
  <si>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 руб. </t>
  </si>
  <si>
    <t>с направлением запросов о предоставлении ценовой информации не менее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</si>
  <si>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Наименьшее ценовое предложение</t>
  </si>
  <si>
    <t>Количество к закупке</t>
  </si>
  <si>
    <t>Из реестра цен</t>
  </si>
  <si>
    <t>Тонер картридж (ТК-8115С)</t>
  </si>
  <si>
    <t>Тонер картридж (ТК-8115М)</t>
  </si>
  <si>
    <t>Тонер картридж (ТК-8115Y)</t>
  </si>
  <si>
    <t>Тонер картридж (ТК-8115ВК)</t>
  </si>
  <si>
    <t>Во исполнение подп. «в» пункта 7 Постановления № 1875, с учетом информационного письма Минфина России от 31.01.2025 № 24-01-06/8697 "О применении положений постановления Правительства Российской Федерации от 23 декабря 2024 г.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№ 24-06-06/25869 заказчиком:
а) в государственной информационной системе промышленности установлено (найдена информация) 0 субъект(-а, -ов) деятельности в сфере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направлено 3 запроса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
В связи с неполучением заказчиком информации в необходимом количестве, предусмотренной абзацем третьим подпункта "в" пункта 7 Постановления № 1875, заказчик применяет метод сопоставимых рыночных цен (анализа рынка) в соответствии с положениями статьи 22 Закона № 44-ФЗ без учета такой информации и использует иную предусмотренную частью 5 статьи 22 Закона № 44-ФЗ информацию о ценах.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</si>
  <si>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</si>
  <si>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</si>
  <si>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Закупка включенных в объект закупки товаров относится к случаю, при наступлении которого состоялись следующие условия:
Осуществляется закупка товара, не относящегося к товарам, указанным в позиции 13 перечня № 1, определенного товарного знака ввиду его несовместимости с товарами, на которых размещаются другие товарные знаки и необходимости обеспечения взаимодействия закупаемого товара с товарами, используемыми заказчиком;
* На основании п. 1 ч. 1 ст. 33 Закона № 44-ФЗ приобретение оригинальных картриджей обосновывается тем, что в соответствии с технической документацией на имеющуюся у Заказчика оргтехнику в соответствии с требованием гарантийного обслуживания, необходимо использовать оригинальные ЗИП и расходные материалы производителя, а также требование оригинальности расходных материалов обусловлено условиями эксплуатации новой техники, находящейся на гарантийном обслуживании.
</t>
  </si>
  <si>
    <t>Директор</t>
  </si>
  <si>
    <t>Богданова Е.Л.</t>
  </si>
  <si>
    <r>
      <t xml:space="preserve">Закупка проводится способом у Единственного поставщика (исполнителя, подрядчика), цена контракта из реестра цен, за  квартал составляет: </t>
    </r>
    <r>
      <rPr>
        <b/>
        <sz val="10"/>
        <color theme="1"/>
        <rFont val="Times New Roman"/>
        <family val="1"/>
        <charset val="204"/>
      </rPr>
      <t>126 482  руб. 92 коп. (сто двадцать шесть тысяч четыреста восемьдесят два  рубля 92 копейки).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</si>
</sst>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i/>
      <sz val="10"/>
      <color indexed="64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i/>
      <sz val="10"/>
      <color indexed="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2" fontId="12" fillId="0" borderId="5" xfId="0" applyNumberFormat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2" fontId="8" fillId="3" borderId="5" xfId="1" applyNumberFormat="1" applyFont="1" applyFill="1" applyBorder="1" applyAlignment="1">
      <alignment horizontal="center" vertical="center" wrapText="1"/>
    </xf>
    <xf numFmtId="4" fontId="13" fillId="3" borderId="11" xfId="0" applyNumberFormat="1" applyFont="1" applyFill="1" applyBorder="1" applyAlignment="1">
      <alignment horizontal="center" vertical="center" wrapText="1"/>
    </xf>
    <xf numFmtId="4" fontId="11" fillId="3" borderId="1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276224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13</xdr:row>
      <xdr:rowOff>38100</xdr:rowOff>
    </xdr:from>
    <xdr:to>
      <xdr:col>12</xdr:col>
      <xdr:colOff>962025</xdr:colOff>
      <xdr:row>13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13" workbookViewId="0">
      <selection activeCell="J25" sqref="J25"/>
    </sheetView>
  </sheetViews>
  <sheetFormatPr defaultRowHeight="15" x14ac:dyDescent="0.25"/>
  <cols>
    <col min="1" max="1" width="10.28515625" customWidth="1"/>
    <col min="2" max="2" width="21.5703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140625" customWidth="1"/>
    <col min="10" max="10" width="11.85546875" customWidth="1"/>
    <col min="11" max="11" width="12.42578125" customWidth="1"/>
    <col min="12" max="12" width="12.5703125" customWidth="1"/>
    <col min="13" max="14" width="16.5703125" customWidth="1"/>
    <col min="15" max="15" width="13" customWidth="1"/>
    <col min="16" max="16" width="12.85546875" customWidth="1"/>
  </cols>
  <sheetData>
    <row r="1" spans="1:17" x14ac:dyDescent="0.25">
      <c r="L1" s="29" t="s">
        <v>0</v>
      </c>
      <c r="M1" s="29"/>
      <c r="N1" s="29"/>
    </row>
    <row r="2" spans="1:17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7" x14ac:dyDescent="0.25">
      <c r="A3" s="31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7" ht="14.25" customHeight="1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7" hidden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ht="43.5" customHeight="1" x14ac:dyDescent="0.25">
      <c r="A7" s="42" t="s">
        <v>4</v>
      </c>
      <c r="B7" s="44" t="s">
        <v>5</v>
      </c>
      <c r="C7" s="46" t="s">
        <v>6</v>
      </c>
      <c r="D7" s="47"/>
      <c r="E7" s="47"/>
      <c r="F7" s="47"/>
      <c r="G7" s="47"/>
      <c r="H7" s="48"/>
      <c r="I7" s="44" t="s">
        <v>24</v>
      </c>
      <c r="J7" s="44" t="s">
        <v>7</v>
      </c>
      <c r="K7" s="50" t="s">
        <v>8</v>
      </c>
      <c r="L7" s="50"/>
      <c r="M7" s="50"/>
      <c r="N7" s="4" t="s">
        <v>21</v>
      </c>
      <c r="O7" s="38" t="s">
        <v>25</v>
      </c>
      <c r="P7" s="36" t="s">
        <v>23</v>
      </c>
    </row>
    <row r="8" spans="1:17" ht="76.5" x14ac:dyDescent="0.25">
      <c r="A8" s="43"/>
      <c r="B8" s="45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5"/>
      <c r="I8" s="49"/>
      <c r="J8" s="49"/>
      <c r="K8" s="6" t="s">
        <v>14</v>
      </c>
      <c r="L8" s="7" t="s">
        <v>15</v>
      </c>
      <c r="M8" s="7" t="s">
        <v>16</v>
      </c>
      <c r="N8" s="8"/>
      <c r="O8" s="39"/>
      <c r="P8" s="37"/>
    </row>
    <row r="9" spans="1:17" ht="41.25" thickBot="1" x14ac:dyDescent="0.3">
      <c r="A9" s="9">
        <v>1</v>
      </c>
      <c r="B9" s="1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1" t="s">
        <v>19</v>
      </c>
      <c r="L9" s="11">
        <v>12</v>
      </c>
      <c r="M9" s="11">
        <v>13</v>
      </c>
      <c r="N9" s="9" t="s">
        <v>20</v>
      </c>
      <c r="O9" s="22">
        <v>15</v>
      </c>
      <c r="P9" s="9">
        <v>16</v>
      </c>
    </row>
    <row r="10" spans="1:17" ht="33" customHeight="1" thickBot="1" x14ac:dyDescent="0.3">
      <c r="A10" s="27">
        <v>1</v>
      </c>
      <c r="B10" s="19" t="s">
        <v>26</v>
      </c>
      <c r="C10" s="24">
        <v>7884.51</v>
      </c>
      <c r="D10" s="25">
        <v>8000</v>
      </c>
      <c r="E10" s="26">
        <v>8100</v>
      </c>
      <c r="F10" s="9"/>
      <c r="G10" s="9"/>
      <c r="H10" s="13">
        <f>C10+D10+E10+F10+G10</f>
        <v>23984.510000000002</v>
      </c>
      <c r="I10" s="18">
        <v>4</v>
      </c>
      <c r="J10" s="9">
        <v>1</v>
      </c>
      <c r="K10" s="13">
        <f t="shared" ref="K10:K13" si="0">AVERAGE(C10:G10)</f>
        <v>7994.836666666667</v>
      </c>
      <c r="L10" s="13">
        <f t="shared" ref="L10:L13" si="1">STDEV(C10:G10)</f>
        <v>107.83774864736981</v>
      </c>
      <c r="M10" s="14">
        <f>L10/K10</f>
        <v>1.3488424234729391E-2</v>
      </c>
      <c r="N10" s="15">
        <f t="shared" ref="N10:N11" si="2">ROUND(K10*I10/J10,2)</f>
        <v>31979.35</v>
      </c>
      <c r="O10" s="24">
        <v>7884.51</v>
      </c>
      <c r="P10" s="24">
        <v>31538.04</v>
      </c>
    </row>
    <row r="11" spans="1:17" ht="33.75" customHeight="1" thickBot="1" x14ac:dyDescent="0.3">
      <c r="A11" s="12">
        <v>2</v>
      </c>
      <c r="B11" s="20" t="s">
        <v>27</v>
      </c>
      <c r="C11" s="24">
        <v>7884.51</v>
      </c>
      <c r="D11" s="25">
        <v>8000</v>
      </c>
      <c r="E11" s="26">
        <v>8100</v>
      </c>
      <c r="F11" s="9"/>
      <c r="G11" s="9"/>
      <c r="H11" s="13">
        <f t="shared" ref="H11:H13" si="3">C11+D11+E11+F11+G11</f>
        <v>23984.510000000002</v>
      </c>
      <c r="I11" s="18">
        <v>4</v>
      </c>
      <c r="J11" s="9">
        <v>1</v>
      </c>
      <c r="K11" s="13">
        <f t="shared" si="0"/>
        <v>7994.836666666667</v>
      </c>
      <c r="L11" s="13">
        <f t="shared" si="1"/>
        <v>107.83774864736981</v>
      </c>
      <c r="M11" s="14">
        <f t="shared" ref="M11:M13" si="4">L11/K11</f>
        <v>1.3488424234729391E-2</v>
      </c>
      <c r="N11" s="15">
        <f t="shared" si="2"/>
        <v>31979.35</v>
      </c>
      <c r="O11" s="24">
        <v>7884.51</v>
      </c>
      <c r="P11" s="24">
        <v>31538.04</v>
      </c>
    </row>
    <row r="12" spans="1:17" ht="33" customHeight="1" thickBot="1" x14ac:dyDescent="0.3">
      <c r="A12" s="12">
        <v>3</v>
      </c>
      <c r="B12" s="20" t="s">
        <v>28</v>
      </c>
      <c r="C12" s="24">
        <v>7884.51</v>
      </c>
      <c r="D12" s="25">
        <v>8000</v>
      </c>
      <c r="E12" s="26">
        <v>8100</v>
      </c>
      <c r="F12" s="9"/>
      <c r="G12" s="9"/>
      <c r="H12" s="13">
        <f>C12+D12+E12+F12+G12</f>
        <v>23984.510000000002</v>
      </c>
      <c r="I12" s="18">
        <v>4</v>
      </c>
      <c r="J12" s="9">
        <v>1</v>
      </c>
      <c r="K12" s="13">
        <f t="shared" si="0"/>
        <v>7994.836666666667</v>
      </c>
      <c r="L12" s="13">
        <f t="shared" si="1"/>
        <v>107.83774864736981</v>
      </c>
      <c r="M12" s="14">
        <f t="shared" si="4"/>
        <v>1.3488424234729391E-2</v>
      </c>
      <c r="N12" s="15">
        <f>ROUND(K12*I12/J12,2)</f>
        <v>31979.35</v>
      </c>
      <c r="O12" s="24">
        <v>7884.51</v>
      </c>
      <c r="P12" s="24">
        <v>31538.04</v>
      </c>
    </row>
    <row r="13" spans="1:17" ht="33.75" customHeight="1" thickBot="1" x14ac:dyDescent="0.3">
      <c r="A13" s="12">
        <v>4</v>
      </c>
      <c r="B13" s="20" t="s">
        <v>29</v>
      </c>
      <c r="C13" s="24">
        <v>7967.2</v>
      </c>
      <c r="D13" s="25">
        <v>8100</v>
      </c>
      <c r="E13" s="26">
        <v>8150</v>
      </c>
      <c r="F13" s="9"/>
      <c r="G13" s="9"/>
      <c r="H13" s="13">
        <f t="shared" si="3"/>
        <v>24217.200000000001</v>
      </c>
      <c r="I13" s="18">
        <v>4</v>
      </c>
      <c r="J13" s="9">
        <v>1</v>
      </c>
      <c r="K13" s="13">
        <f t="shared" si="0"/>
        <v>8072.4000000000005</v>
      </c>
      <c r="L13" s="13">
        <f t="shared" si="1"/>
        <v>94.4737000439806</v>
      </c>
      <c r="M13" s="14">
        <f t="shared" si="4"/>
        <v>1.1703297661659555E-2</v>
      </c>
      <c r="N13" s="15">
        <f>ROUND(K13*I13/J13,2)</f>
        <v>32289.599999999999</v>
      </c>
      <c r="O13" s="24">
        <v>7967.2</v>
      </c>
      <c r="P13" s="24">
        <v>31868.799999999999</v>
      </c>
    </row>
    <row r="14" spans="1:17" ht="27" customHeight="1" x14ac:dyDescent="0.25">
      <c r="A14" s="40">
        <v>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16"/>
      <c r="N14" s="17">
        <f>SUM(N10:N13)</f>
        <v>128227.65</v>
      </c>
      <c r="O14" s="23"/>
      <c r="P14" s="21">
        <f>SUM(P10:P13)</f>
        <v>126482.92</v>
      </c>
    </row>
    <row r="15" spans="1:17" ht="128.25" customHeight="1" x14ac:dyDescent="0.25">
      <c r="A15" s="51" t="s">
        <v>30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7" ht="48" customHeight="1" x14ac:dyDescent="0.25">
      <c r="A16" s="34" t="s">
        <v>31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>
        <v>4</v>
      </c>
    </row>
    <row r="17" spans="1:16" ht="38.25" customHeight="1" x14ac:dyDescent="0.25">
      <c r="A17" s="33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1:16" ht="20.25" customHeight="1" x14ac:dyDescent="0.25">
      <c r="A18" s="34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1:16" ht="0.7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</row>
    <row r="20" spans="1:16" ht="76.5" customHeight="1" x14ac:dyDescent="0.25">
      <c r="A20" s="35" t="s">
        <v>33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</row>
    <row r="21" spans="1:16" x14ac:dyDescent="0.25">
      <c r="B21" s="28" t="s">
        <v>34</v>
      </c>
      <c r="C21" s="28"/>
      <c r="D21" s="28" t="s">
        <v>35</v>
      </c>
      <c r="E21" s="28"/>
    </row>
    <row r="22" spans="1:16" x14ac:dyDescent="0.25">
      <c r="B22" s="28"/>
      <c r="C22" s="28"/>
      <c r="D22" s="28"/>
      <c r="E22" s="28"/>
    </row>
  </sheetData>
  <mergeCells count="20">
    <mergeCell ref="A17:P17"/>
    <mergeCell ref="A18:P18"/>
    <mergeCell ref="A19:P19"/>
    <mergeCell ref="A20:P20"/>
    <mergeCell ref="P7:P8"/>
    <mergeCell ref="O7:O8"/>
    <mergeCell ref="A14:L14"/>
    <mergeCell ref="A7:A8"/>
    <mergeCell ref="B7:B8"/>
    <mergeCell ref="C7:H7"/>
    <mergeCell ref="I7:I8"/>
    <mergeCell ref="J7:J8"/>
    <mergeCell ref="K7:M7"/>
    <mergeCell ref="A15:P15"/>
    <mergeCell ref="A16:P16"/>
    <mergeCell ref="L1:N1"/>
    <mergeCell ref="A2:N2"/>
    <mergeCell ref="A3:N3"/>
    <mergeCell ref="A4:N4"/>
    <mergeCell ref="A5:N5"/>
  </mergeCells>
  <pageMargins left="0.7" right="0.7" top="0.75" bottom="0.7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ГБОУ СОШ № 474</dc:creator>
  <cp:lastModifiedBy>Александра Карнаухова</cp:lastModifiedBy>
  <cp:revision>1</cp:revision>
  <cp:lastPrinted>2024-12-03T17:57:11Z</cp:lastPrinted>
  <dcterms:created xsi:type="dcterms:W3CDTF">2015-06-05T18:19:34Z</dcterms:created>
  <dcterms:modified xsi:type="dcterms:W3CDTF">2026-05-28T23:27:43Z</dcterms:modified>
</cp:coreProperties>
</file>