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1" sheetId="9" r:id="rId1"/>
  </sheets>
  <definedNames>
    <definedName name="_xlnm._FilterDatabase" localSheetId="0" hidden="1">Лист1!$C$1:$C$53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9" l="1"/>
  <c r="K12" i="9"/>
  <c r="M12" i="9"/>
  <c r="O12" i="9" s="1"/>
  <c r="P12" i="9" s="1"/>
  <c r="L12" i="9" l="1"/>
  <c r="M11" i="9"/>
  <c r="O11" i="9" l="1"/>
  <c r="J11" i="9" l="1"/>
  <c r="P11" i="9" l="1"/>
  <c r="P13" i="9" l="1"/>
  <c r="J14" i="9" s="1"/>
  <c r="K11" i="9"/>
  <c r="L11" i="9" l="1"/>
</calcChain>
</file>

<file path=xl/sharedStrings.xml><?xml version="1.0" encoding="utf-8"?>
<sst xmlns="http://schemas.openxmlformats.org/spreadsheetml/2006/main" count="30" uniqueCount="29">
  <si>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</si>
  <si>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</si>
  <si>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</si>
  <si>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</si>
  <si>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</si>
  <si>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</si>
  <si>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</si>
  <si>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</si>
  <si>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</si>
  <si>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</si>
  <si>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</si>
  <si>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Цена за единицу изм. с НДС (руб.)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</si>
  <si>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</si>
  <si>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</si>
  <si>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Расчет НМЦК*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</si>
  <si>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</si>
  <si>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</si>
  <si>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t>штука</t>
  </si>
  <si>
    <t>Наименование объекта закупки</t>
  </si>
  <si>
    <t>НДС (%)</t>
  </si>
  <si>
    <t>Автомобиль тип специальный, автомобиль медицинской службы, LRGS0M,  ПТС: 164301017502545, Идентификационный № (VIN): Z8XLRGS0ML0001362, Модель, № двигателя: 21129 4478233, номер шасси - отсутствует, Кузов (кабина, прицеп) №: ХТАRS045LM1351721, знак государственной регистрации К379КВ198          ЗАВОДСКОЙ НОМЕР Z8XLRGS0ML0001362</t>
  </si>
  <si>
    <t>Автомобиль тип специальный, автомобиль медицинской службы, LRGS0M,  ПТС: 164301007271830, Идентификационный № (VIN): Z8XLRGS0ML0001012, Модель, № двигателя: 21129 4308682, номер шасси - отсутствует, Кузов (кабина, прицеп) №: XTAKS045LL1303042, знак государственной регистрации Е764СР198                                 ЗАВОДСКОЙ НОМЕР              Z8XLRGS0ML0001012</t>
  </si>
  <si>
    <t>ИЦИ №1</t>
  </si>
  <si>
    <t>ИЦИ№2</t>
  </si>
  <si>
    <t>ИЦИ №3</t>
  </si>
  <si>
    <t xml:space="preserve">Минимальное ценовое предложение с НДС (руб.)**
</t>
  </si>
  <si>
    <t>Ценовая информация с НДС (руб.)</t>
  </si>
  <si>
    <r>
      <t xml:space="preserve">Средняя арифметическая цена за единицу с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</si>
  <si>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 xml:space="preserve">Санкт-Петербургское государственное бюджетное учреждение здравоохранения «Городская поликлиника №14»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</si>
</sst>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73">
    <xf numFmtId="0" fontId="0" fillId="0" borderId="0" xfId="0"/>
    <xf numFmtId="0" fontId="2" fillId="0" borderId="0" xfId="0" applyFont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Protection="1"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locked="0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7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4" fontId="3" fillId="0" borderId="0" xfId="0" applyNumberFormat="1" applyFont="1" applyAlignment="1" applyProtection="1">
      <alignment horizontal="center" vertical="center" wrapText="1"/>
      <protection locked="0"/>
    </xf>
    <xf numFmtId="1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/>
      <protection locked="0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 justifyLastLine="1"/>
      <protection locked="0"/>
    </xf>
    <xf numFmtId="3" fontId="2" fillId="2" borderId="1" xfId="0" applyNumberFormat="1" applyFont="1" applyFill="1" applyBorder="1" applyAlignment="1" applyProtection="1">
      <alignment horizontal="center" vertical="center" wrapText="1" justifyLastLine="1"/>
      <protection locked="0"/>
    </xf>
    <xf numFmtId="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3" borderId="1" xfId="0" applyNumberFormat="1" applyFont="1" applyFill="1" applyBorder="1" applyAlignment="1" applyProtection="1">
      <alignment horizontal="center" vertical="center" justifyLastLine="1"/>
      <protection hidden="1"/>
    </xf>
    <xf numFmtId="3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7" fillId="0" borderId="1" xfId="0" applyNumberFormat="1" applyFont="1" applyBorder="1" applyAlignment="1" applyProtection="1">
      <alignment horizontal="center" vertical="center" wrapText="1"/>
      <protection hidden="1"/>
    </xf>
    <xf numFmtId="4" fontId="2" fillId="0" borderId="1" xfId="0" applyNumberFormat="1" applyFont="1" applyBorder="1" applyAlignment="1" applyProtection="1">
      <alignment horizontal="center" vertical="center" wrapText="1" justifyLastLine="1"/>
      <protection hidden="1"/>
    </xf>
    <xf numFmtId="4" fontId="3" fillId="0" borderId="1" xfId="0" applyNumberFormat="1" applyFont="1" applyBorder="1" applyAlignment="1" applyProtection="1">
      <alignment horizontal="center" vertical="center" wrapText="1"/>
      <protection hidden="1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vertical="center"/>
      <protection locked="0"/>
    </xf>
    <xf numFmtId="4" fontId="2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0" borderId="0" xfId="0" applyNumberFormat="1" applyFont="1" applyProtection="1">
      <protection hidden="1"/>
    </xf>
    <xf numFmtId="4" fontId="7" fillId="0" borderId="0" xfId="0" applyNumberFormat="1" applyFont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2" applyFont="1" applyBorder="1" applyAlignment="1">
      <alignment horizontal="left" vertical="top" wrapText="1"/>
    </xf>
    <xf numFmtId="0" fontId="6" fillId="0" borderId="0" xfId="0" applyFont="1" applyAlignment="1" applyProtection="1">
      <alignment horizontal="center"/>
      <protection locked="0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  <protection locked="0"/>
    </xf>
    <xf numFmtId="2" fontId="3" fillId="3" borderId="6" xfId="0" applyNumberFormat="1" applyFont="1" applyFill="1" applyBorder="1" applyAlignment="1" applyProtection="1">
      <alignment horizontal="center" vertical="top" wrapText="1"/>
      <protection locked="0"/>
    </xf>
    <xf numFmtId="2" fontId="3" fillId="3" borderId="10" xfId="0" applyNumberFormat="1" applyFont="1" applyFill="1" applyBorder="1" applyAlignment="1" applyProtection="1">
      <alignment horizontal="center" vertical="top" wrapText="1"/>
      <protection locked="0"/>
    </xf>
    <xf numFmtId="2" fontId="3" fillId="3" borderId="7" xfId="0" applyNumberFormat="1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2" fontId="3" fillId="0" borderId="8" xfId="0" applyNumberFormat="1" applyFont="1" applyBorder="1" applyAlignment="1" applyProtection="1">
      <alignment horizontal="right" vertical="center" wrapText="1"/>
      <protection locked="0"/>
    </xf>
    <xf numFmtId="2" fontId="3" fillId="0" borderId="9" xfId="0" applyNumberFormat="1" applyFont="1" applyBorder="1" applyAlignment="1" applyProtection="1">
      <alignment horizontal="righ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</cellXfs>
  <cellStyles count="3">
    <cellStyle name="Обычный" xfId="0" builtinId="0"/>
    <cellStyle name="Обычный 4" xfId="1"/>
    <cellStyle name="Обычный_Лист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8</xdr:row>
      <xdr:rowOff>952500</xdr:rowOff>
    </xdr:from>
    <xdr:to>
      <xdr:col>12</xdr:col>
      <xdr:colOff>0</xdr:colOff>
      <xdr:row>8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8</xdr:row>
      <xdr:rowOff>923925</xdr:rowOff>
    </xdr:from>
    <xdr:to>
      <xdr:col>10</xdr:col>
      <xdr:colOff>1019175</xdr:colOff>
      <xdr:row>8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tabSelected="1" zoomScale="90" zoomScaleNormal="90" workbookViewId="0">
      <selection activeCell="R6" sqref="R6"/>
    </sheetView>
  </sheetViews>
  <sheetFormatPr defaultColWidth="9.109375" defaultRowHeight="13.2" x14ac:dyDescent="0.25"/>
  <cols>
    <col min="1" max="1" width="5.109375" style="9" customWidth="1"/>
    <col min="2" max="2" width="30.6640625" style="38" customWidth="1"/>
    <col min="3" max="3" width="7.109375" style="9" customWidth="1"/>
    <col min="4" max="4" width="5.6640625" style="9" customWidth="1"/>
    <col min="5" max="7" width="14" style="9" customWidth="1"/>
    <col min="8" max="8" width="19" style="9" hidden="1" customWidth="1"/>
    <col min="9" max="9" width="18.33203125" style="9" hidden="1" customWidth="1"/>
    <col min="10" max="10" width="17.44140625" style="40" customWidth="1"/>
    <col min="11" max="11" width="15.88671875" style="9" customWidth="1"/>
    <col min="12" max="13" width="14.88671875" style="9" customWidth="1"/>
    <col min="14" max="14" width="7" style="9" hidden="1" customWidth="1"/>
    <col min="15" max="15" width="12.88671875" style="9" customWidth="1"/>
    <col min="16" max="16" width="15.33203125" style="9" customWidth="1"/>
    <col min="17" max="16384" width="9.109375" style="9"/>
  </cols>
  <sheetData>
    <row r="1" spans="1:16" ht="15.75" customHeight="1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x14ac:dyDescent="0.25">
      <c r="A2" s="1"/>
      <c r="B2" s="10"/>
      <c r="C2" s="1"/>
      <c r="D2" s="1"/>
      <c r="E2" s="1"/>
      <c r="F2" s="1"/>
      <c r="G2" s="1"/>
      <c r="H2" s="1"/>
      <c r="I2" s="1"/>
      <c r="J2" s="4"/>
      <c r="K2" s="1"/>
      <c r="L2" s="1"/>
      <c r="M2" s="1"/>
      <c r="N2" s="7"/>
      <c r="O2" s="7"/>
      <c r="P2" s="7"/>
    </row>
    <row r="3" spans="1:16" x14ac:dyDescent="0.25">
      <c r="A3" s="46" t="s">
        <v>28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</row>
    <row r="4" spans="1:16" ht="25.5" customHeight="1" x14ac:dyDescent="0.25">
      <c r="A4" s="50" t="s">
        <v>12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</row>
    <row r="5" spans="1:16" hidden="1" x14ac:dyDescent="0.25">
      <c r="A5" s="11"/>
      <c r="B5" s="12"/>
      <c r="C5" s="11"/>
      <c r="D5" s="11"/>
      <c r="E5" s="11"/>
      <c r="F5" s="11"/>
      <c r="G5" s="11"/>
      <c r="H5" s="11"/>
      <c r="I5" s="11"/>
      <c r="J5" s="13"/>
      <c r="K5" s="11"/>
      <c r="L5" s="11"/>
      <c r="M5" s="11"/>
      <c r="N5" s="11"/>
      <c r="O5" s="11"/>
      <c r="P5" s="11"/>
    </row>
    <row r="6" spans="1:16" ht="45" customHeight="1" x14ac:dyDescent="0.25">
      <c r="A6" s="51" t="s">
        <v>8</v>
      </c>
      <c r="B6" s="52"/>
      <c r="C6" s="53" t="s">
        <v>9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5"/>
    </row>
    <row r="7" spans="1:16" ht="15.75" customHeight="1" x14ac:dyDescent="0.25">
      <c r="A7" s="53" t="s">
        <v>14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5"/>
    </row>
    <row r="8" spans="1:16" ht="27.75" customHeight="1" x14ac:dyDescent="0.25">
      <c r="A8" s="71" t="s">
        <v>1</v>
      </c>
      <c r="B8" s="47" t="s">
        <v>18</v>
      </c>
      <c r="C8" s="72" t="s">
        <v>2</v>
      </c>
      <c r="D8" s="72" t="s">
        <v>0</v>
      </c>
      <c r="E8" s="67" t="s">
        <v>26</v>
      </c>
      <c r="F8" s="67"/>
      <c r="G8" s="67"/>
      <c r="H8" s="67"/>
      <c r="I8" s="67"/>
      <c r="J8" s="58" t="s">
        <v>3</v>
      </c>
      <c r="K8" s="59"/>
      <c r="L8" s="60"/>
      <c r="M8" s="47" t="s">
        <v>25</v>
      </c>
      <c r="N8" s="69" t="s">
        <v>19</v>
      </c>
      <c r="O8" s="67" t="s">
        <v>11</v>
      </c>
      <c r="P8" s="62" t="s">
        <v>13</v>
      </c>
    </row>
    <row r="9" spans="1:16" ht="110.25" customHeight="1" x14ac:dyDescent="0.25">
      <c r="A9" s="47"/>
      <c r="B9" s="71"/>
      <c r="C9" s="72"/>
      <c r="D9" s="72"/>
      <c r="E9" s="3" t="s">
        <v>22</v>
      </c>
      <c r="F9" s="3" t="s">
        <v>23</v>
      </c>
      <c r="G9" s="3" t="s">
        <v>24</v>
      </c>
      <c r="H9" s="3" t="s">
        <v>15</v>
      </c>
      <c r="I9" s="3" t="s">
        <v>16</v>
      </c>
      <c r="J9" s="5" t="s">
        <v>27</v>
      </c>
      <c r="K9" s="2" t="s">
        <v>4</v>
      </c>
      <c r="L9" s="2" t="s">
        <v>5</v>
      </c>
      <c r="M9" s="48"/>
      <c r="N9" s="70"/>
      <c r="O9" s="68"/>
      <c r="P9" s="63"/>
    </row>
    <row r="10" spans="1:16" ht="18.75" customHeight="1" x14ac:dyDescent="0.25">
      <c r="A10" s="14">
        <v>1</v>
      </c>
      <c r="B10" s="15">
        <v>2</v>
      </c>
      <c r="C10" s="16">
        <v>3</v>
      </c>
      <c r="D10" s="17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7">
        <v>8</v>
      </c>
      <c r="K10" s="17">
        <v>9</v>
      </c>
      <c r="L10" s="17">
        <v>10</v>
      </c>
      <c r="M10" s="15">
        <v>11</v>
      </c>
      <c r="N10" s="19">
        <v>12</v>
      </c>
      <c r="O10" s="20">
        <v>13</v>
      </c>
      <c r="P10" s="21">
        <v>14</v>
      </c>
    </row>
    <row r="11" spans="1:16" ht="162.75" customHeight="1" x14ac:dyDescent="0.25">
      <c r="A11" s="41">
        <v>1</v>
      </c>
      <c r="B11" s="42" t="s">
        <v>20</v>
      </c>
      <c r="C11" s="22" t="s">
        <v>17</v>
      </c>
      <c r="D11" s="23">
        <v>1</v>
      </c>
      <c r="E11" s="24">
        <v>24955</v>
      </c>
      <c r="F11" s="25">
        <v>20051.509999999998</v>
      </c>
      <c r="G11" s="25">
        <v>23990</v>
      </c>
      <c r="H11" s="25"/>
      <c r="I11" s="24"/>
      <c r="J11" s="26">
        <f>ROUND(AVERAGE(E11,F11,G11,H11,I11),2)</f>
        <v>22998.84</v>
      </c>
      <c r="K11" s="27">
        <f>STDEV(E11:I11)</f>
        <v>2597.6637792511447</v>
      </c>
      <c r="L11" s="27">
        <f>K11/J11*100</f>
        <v>11.294759993335076</v>
      </c>
      <c r="M11" s="6">
        <f>MIN(E11:G11)</f>
        <v>20051.509999999998</v>
      </c>
      <c r="N11" s="28">
        <v>0</v>
      </c>
      <c r="O11" s="29">
        <f>ROUND(M11+(M11*(N11/100)),2)</f>
        <v>20051.509999999998</v>
      </c>
      <c r="P11" s="30">
        <f>O11*D11</f>
        <v>20051.509999999998</v>
      </c>
    </row>
    <row r="12" spans="1:16" ht="165.75" customHeight="1" x14ac:dyDescent="0.25">
      <c r="A12" s="41">
        <v>2</v>
      </c>
      <c r="B12" s="42" t="s">
        <v>21</v>
      </c>
      <c r="C12" s="22" t="s">
        <v>17</v>
      </c>
      <c r="D12" s="23">
        <v>1</v>
      </c>
      <c r="E12" s="24">
        <v>24955</v>
      </c>
      <c r="F12" s="25">
        <v>20051.509999999998</v>
      </c>
      <c r="G12" s="25">
        <v>23990</v>
      </c>
      <c r="H12" s="25"/>
      <c r="I12" s="24"/>
      <c r="J12" s="26">
        <f t="shared" ref="J12" si="0">ROUND(AVERAGE(E12,F12,G12,H12,I12),2)</f>
        <v>22998.84</v>
      </c>
      <c r="K12" s="27">
        <f t="shared" ref="K12" si="1">STDEV(E12:I12)</f>
        <v>2597.6637792511447</v>
      </c>
      <c r="L12" s="27">
        <f t="shared" ref="L12" si="2">K12/J12*100</f>
        <v>11.294759993335076</v>
      </c>
      <c r="M12" s="6">
        <f t="shared" ref="M12" si="3">MIN(E12:G12)</f>
        <v>20051.509999999998</v>
      </c>
      <c r="N12" s="28">
        <v>0</v>
      </c>
      <c r="O12" s="29">
        <f t="shared" ref="O12" si="4">ROUND(M12+(M12*(N12/100)),2)</f>
        <v>20051.509999999998</v>
      </c>
      <c r="P12" s="30">
        <f t="shared" ref="P12" si="5">O12*D12</f>
        <v>20051.509999999998</v>
      </c>
    </row>
    <row r="13" spans="1:16" x14ac:dyDescent="0.25">
      <c r="A13" s="65" t="s">
        <v>6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6"/>
      <c r="P13" s="31">
        <f>SUMIF(P11:P12,"&gt;0")</f>
        <v>40103.019999999997</v>
      </c>
    </row>
    <row r="14" spans="1:16" ht="28.5" customHeight="1" x14ac:dyDescent="0.25">
      <c r="A14" s="57" t="s">
        <v>7</v>
      </c>
      <c r="B14" s="57"/>
      <c r="C14" s="57"/>
      <c r="D14" s="57"/>
      <c r="E14" s="57"/>
      <c r="F14" s="57"/>
      <c r="G14" s="57"/>
      <c r="H14" s="57"/>
      <c r="I14" s="57"/>
      <c r="J14" s="32">
        <f>P13</f>
        <v>40103.019999999997</v>
      </c>
      <c r="K14" s="33" t="s">
        <v>10</v>
      </c>
      <c r="L14" s="33"/>
      <c r="M14" s="33"/>
      <c r="N14" s="33"/>
      <c r="O14" s="33"/>
      <c r="P14" s="34"/>
    </row>
    <row r="15" spans="1:16" ht="17.25" customHeigh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</row>
    <row r="16" spans="1:16" ht="28.5" customHeight="1" x14ac:dyDescent="0.2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</row>
    <row r="17" spans="1:16" ht="15" customHeight="1" x14ac:dyDescent="0.2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35"/>
    </row>
    <row r="18" spans="1:16" ht="42" hidden="1" customHeight="1" x14ac:dyDescent="0.2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</row>
    <row r="19" spans="1:16" ht="39.75" hidden="1" customHeight="1" x14ac:dyDescent="0.25">
      <c r="A19" s="44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8"/>
      <c r="P19" s="8"/>
    </row>
    <row r="20" spans="1:16" x14ac:dyDescent="0.25">
      <c r="A20" s="49"/>
      <c r="B20" s="49"/>
      <c r="C20" s="64"/>
      <c r="D20" s="64"/>
      <c r="E20" s="64"/>
      <c r="F20" s="64"/>
      <c r="G20" s="64"/>
      <c r="H20" s="64"/>
      <c r="I20" s="64"/>
      <c r="J20" s="64"/>
      <c r="K20" s="36"/>
      <c r="L20" s="36"/>
      <c r="M20" s="36"/>
      <c r="N20" s="36"/>
      <c r="O20" s="36"/>
      <c r="P20" s="36"/>
    </row>
    <row r="21" spans="1:16" x14ac:dyDescent="0.25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36"/>
    </row>
    <row r="22" spans="1:16" x14ac:dyDescent="0.25">
      <c r="A22" s="56"/>
      <c r="B22" s="56"/>
      <c r="C22" s="56"/>
      <c r="D22" s="56"/>
      <c r="E22" s="56"/>
      <c r="F22" s="56"/>
      <c r="G22" s="56"/>
      <c r="H22" s="56"/>
      <c r="I22" s="56"/>
      <c r="J22" s="37"/>
      <c r="K22" s="36"/>
      <c r="L22" s="36"/>
      <c r="M22" s="36"/>
      <c r="N22" s="36"/>
      <c r="O22" s="36"/>
      <c r="P22" s="36"/>
    </row>
    <row r="23" spans="1:16" x14ac:dyDescent="0.25">
      <c r="J23" s="39"/>
    </row>
    <row r="28" spans="1:16" ht="42" customHeight="1" x14ac:dyDescent="0.25"/>
    <row r="30" spans="1:16" ht="36.75" customHeight="1" x14ac:dyDescent="0.25"/>
    <row r="37" ht="35.25" customHeight="1" x14ac:dyDescent="0.25"/>
  </sheetData>
  <sheetProtection deleteColumns="0"/>
  <mergeCells count="26">
    <mergeCell ref="A22:I22"/>
    <mergeCell ref="A14:I14"/>
    <mergeCell ref="A15:P15"/>
    <mergeCell ref="A16:P16"/>
    <mergeCell ref="J8:L8"/>
    <mergeCell ref="A21:O21"/>
    <mergeCell ref="P8:P9"/>
    <mergeCell ref="A20:J20"/>
    <mergeCell ref="A13:O13"/>
    <mergeCell ref="O8:O9"/>
    <mergeCell ref="N8:N9"/>
    <mergeCell ref="A8:A9"/>
    <mergeCell ref="B8:B9"/>
    <mergeCell ref="C8:C9"/>
    <mergeCell ref="D8:D9"/>
    <mergeCell ref="E8:I8"/>
    <mergeCell ref="A1:P1"/>
    <mergeCell ref="A19:N19"/>
    <mergeCell ref="A3:P3"/>
    <mergeCell ref="M8:M9"/>
    <mergeCell ref="A17:O17"/>
    <mergeCell ref="A18:P18"/>
    <mergeCell ref="A4:P4"/>
    <mergeCell ref="A6:B6"/>
    <mergeCell ref="C6:P6"/>
    <mergeCell ref="A7:P7"/>
  </mergeCells>
  <pageMargins left="0.7" right="0.7" top="0.75" bottom="0.75" header="0.3" footer="0.3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2026-05-28T09:40:08Z</dcterms:modified>
</cp:coreProperties>
</file>