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Задвижка в ТЦ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V8" i="11" l="1"/>
  <c r="V9" i="11" s="1"/>
  <c r="U8" i="11"/>
  <c r="U9" i="11" s="1"/>
  <c r="T8" i="11"/>
  <c r="T9" i="11" s="1"/>
  <c r="S8" i="11"/>
  <c r="S9" i="11" l="1"/>
  <c r="H8" i="11" l="1"/>
  <c r="N8" i="11" s="1"/>
  <c r="K8" i="11"/>
  <c r="Q8" i="11" s="1"/>
  <c r="R8" i="11" s="1"/>
  <c r="L8" i="11"/>
  <c r="M8" i="11" l="1"/>
  <c r="R9" i="11" l="1"/>
  <c r="N9" i="11"/>
</calcChain>
</file>

<file path=xl/sharedStrings.xml><?xml version="1.0" encoding="utf-8"?>
<sst xmlns="http://schemas.openxmlformats.org/spreadsheetml/2006/main" count="39" uniqueCount="38">
  <si>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</si>
  <si>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</si>
  <si>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</si>
  <si>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</si>
  <si>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</si>
  <si>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</si>
  <si>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</si>
  <si>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</si>
  <si>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</si>
  <si>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</si>
  <si>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</si>
  <si>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</si>
  <si>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</si>
  <si>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</si>
  <si>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</si>
  <si>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</si>
  <si>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</si>
  <si>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</si>
  <si>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</si>
  <si>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</si>
  <si>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</si>
  <si>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 xml:space="preserve">Исполнитель                                  </t>
  </si>
  <si>
    <t>Контрактный управляющий                                    М.И. Мошев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</si>
  <si>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</si>
  <si>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</si>
  <si>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</si>
  <si>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</si>
  <si>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</si>
  <si>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</si>
  <si>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</si>
  <si>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8(812) 594-17-16</t>
  </si>
  <si>
    <t>-</t>
  </si>
  <si>
    <t>Заказчиком были направлены предусмотренные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запросы о предоставлении информации о цене товаров, указанных в позициях  позициях 1 - 432 приложения N 2 к Постановлению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субъектам деятельности в сфере промышленности, информация о которых включена в государственную информационную систему промышленности; 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Т.к. ответы на запросы не были получены в указанные сроки, в определении НМЦК Заказчиком были использованы иные общедоступные источники информации согласно ч.18 ст.22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нужд".</t>
  </si>
  <si>
    <t>Определение и обоснование НМЦК: метод сопоставимых рыночных цен (анализ рынка)</t>
  </si>
  <si>
    <t xml:space="preserve"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Начальная (максимальная) цена контракта (НМЦК) определена в соответствии со ст. 19, ст. 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нужд",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Распоряжением администрации Выборгского района Санкт-Петербурга от 12.02.2021 № 84-р «Об утверждении Требований к закупаемым администрацией Выборгского района Санкт-Петербурга и подведомственными администрации государственными казенными учреждениями и государственными бюджетными учреждениями отдельным видам товаров, работ, услуг (в том числе предельные цены товаров, работ, услуг)». 
</t>
  </si>
  <si>
    <t>Ответы на запрос получены от 3 поставщиков (подрядчиков, исполнителей).</t>
  </si>
  <si>
    <t>И.о. директора                                                  Е.В. Фролова</t>
  </si>
  <si>
    <t>Кран шаровой стальной фланцевый d=80/65 Ру16 11с67п 2ЦФ Маршал™ L=210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</si>
</sst>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5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2" borderId="0" xfId="0" applyFont="1" applyFill="1" applyBorder="1" applyAlignment="1">
      <alignment horizontal="right" vertical="center" wrapText="1" indent="1"/>
    </xf>
    <xf numFmtId="0" fontId="12" fillId="3" borderId="0" xfId="0" applyFont="1" applyFill="1"/>
    <xf numFmtId="0" fontId="4" fillId="0" borderId="4" xfId="0" applyFont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4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wrapText="1"/>
    </xf>
    <xf numFmtId="0" fontId="15" fillId="3" borderId="1" xfId="0" applyFont="1" applyFill="1" applyBorder="1" applyAlignment="1">
      <alignment horizontal="center" vertical="center"/>
    </xf>
  </cellXfs>
  <cellStyles count="3">
    <cellStyle name="Обычный" xfId="0" builtinId="0"/>
    <cellStyle name="Обычный 10 2 2 2 2 2 2 2 5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12</xdr:col>
      <xdr:colOff>647700</xdr:colOff>
      <xdr:row>9</xdr:row>
      <xdr:rowOff>86571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8</xdr:row>
      <xdr:rowOff>68580</xdr:rowOff>
    </xdr:from>
    <xdr:to>
      <xdr:col>15</xdr:col>
      <xdr:colOff>382693</xdr:colOff>
      <xdr:row>9</xdr:row>
      <xdr:rowOff>122766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18"/>
  <sheetViews>
    <sheetView tabSelected="1" zoomScale="90" zoomScaleNormal="90" workbookViewId="0">
      <selection activeCell="R9" sqref="R9"/>
    </sheetView>
  </sheetViews>
  <sheetFormatPr defaultRowHeight="13.8" x14ac:dyDescent="0.25"/>
  <cols>
    <col min="1" max="1" width="3.5546875" style="4" customWidth="1"/>
    <col min="2" max="2" width="31.33203125" style="4" customWidth="1"/>
    <col min="3" max="5" width="10.33203125" style="4" bestFit="1" customWidth="1"/>
    <col min="6" max="6" width="9.88671875" style="4" bestFit="1" customWidth="1"/>
    <col min="7" max="7" width="9.33203125" style="4" bestFit="1" customWidth="1"/>
    <col min="8" max="8" width="12.33203125" style="4" customWidth="1"/>
    <col min="9" max="9" width="8.6640625" style="19" customWidth="1"/>
    <col min="10" max="10" width="9.6640625" style="4" customWidth="1"/>
    <col min="11" max="11" width="13.44140625" style="4" customWidth="1"/>
    <col min="12" max="12" width="13.109375" style="4" customWidth="1"/>
    <col min="13" max="13" width="11.33203125" style="4" customWidth="1"/>
    <col min="14" max="14" width="16.109375" style="4" customWidth="1"/>
    <col min="15" max="15" width="10.33203125" style="4" customWidth="1"/>
    <col min="16" max="16" width="10.21875" style="4" customWidth="1"/>
    <col min="17" max="17" width="11.21875" style="19" customWidth="1"/>
    <col min="18" max="18" width="17.77734375" style="4" bestFit="1" customWidth="1"/>
    <col min="19" max="22" width="11" style="4" hidden="1" customWidth="1"/>
    <col min="23" max="16384" width="8.88671875" style="4"/>
  </cols>
  <sheetData>
    <row r="1" spans="1:22" ht="33.75" customHeight="1" x14ac:dyDescent="0.25">
      <c r="A1" s="38" t="s">
        <v>33</v>
      </c>
      <c r="B1" s="38"/>
      <c r="C1" s="38"/>
      <c r="D1" s="38"/>
      <c r="E1" s="38"/>
      <c r="F1" s="38"/>
      <c r="G1" s="38"/>
      <c r="H1" s="38"/>
      <c r="I1" s="23"/>
      <c r="J1" s="23"/>
      <c r="K1" s="23"/>
      <c r="L1" s="23"/>
      <c r="M1" s="23"/>
      <c r="N1" s="23"/>
    </row>
    <row r="2" spans="1:22" ht="43.5" customHeight="1" x14ac:dyDescent="0.25">
      <c r="A2" s="45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22" ht="49.5" customHeight="1" x14ac:dyDescent="0.25">
      <c r="A3" s="46" t="s">
        <v>27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22" ht="22.5" customHeight="1" x14ac:dyDescent="0.25">
      <c r="A4" s="46" t="s">
        <v>35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22" x14ac:dyDescent="0.25">
      <c r="A5" s="47" t="s">
        <v>0</v>
      </c>
      <c r="B5" s="48" t="s">
        <v>4</v>
      </c>
      <c r="C5" s="48" t="s">
        <v>11</v>
      </c>
      <c r="D5" s="48"/>
      <c r="E5" s="48"/>
      <c r="F5" s="48"/>
      <c r="G5" s="48"/>
      <c r="H5" s="48"/>
      <c r="I5" s="49" t="s">
        <v>28</v>
      </c>
      <c r="J5" s="48" t="s">
        <v>29</v>
      </c>
      <c r="K5" s="50" t="s">
        <v>3</v>
      </c>
      <c r="L5" s="50"/>
      <c r="M5" s="50"/>
      <c r="N5" s="11" t="s">
        <v>7</v>
      </c>
      <c r="O5" s="39" t="s">
        <v>16</v>
      </c>
      <c r="P5" s="39"/>
      <c r="Q5" s="39"/>
      <c r="R5" s="39"/>
    </row>
    <row r="6" spans="1:22" ht="96.6" x14ac:dyDescent="0.25">
      <c r="A6" s="47"/>
      <c r="B6" s="48"/>
      <c r="C6" s="26" t="s">
        <v>8</v>
      </c>
      <c r="D6" s="26" t="s">
        <v>9</v>
      </c>
      <c r="E6" s="26" t="s">
        <v>10</v>
      </c>
      <c r="F6" s="26" t="s">
        <v>14</v>
      </c>
      <c r="G6" s="26" t="s">
        <v>15</v>
      </c>
      <c r="H6" s="3"/>
      <c r="I6" s="49"/>
      <c r="J6" s="48"/>
      <c r="K6" s="12" t="s">
        <v>5</v>
      </c>
      <c r="L6" s="13" t="s">
        <v>1</v>
      </c>
      <c r="M6" s="13" t="s">
        <v>13</v>
      </c>
      <c r="N6" s="14"/>
      <c r="O6" s="13" t="s">
        <v>17</v>
      </c>
      <c r="P6" s="13" t="s">
        <v>23</v>
      </c>
      <c r="Q6" s="20" t="s">
        <v>25</v>
      </c>
      <c r="R6" s="13" t="s">
        <v>18</v>
      </c>
    </row>
    <row r="7" spans="1:22" ht="57.6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 t="s">
        <v>2</v>
      </c>
      <c r="I7" s="21">
        <v>9</v>
      </c>
      <c r="J7" s="6" t="s">
        <v>12</v>
      </c>
      <c r="K7" s="7" t="s">
        <v>6</v>
      </c>
      <c r="L7" s="7">
        <v>12</v>
      </c>
      <c r="M7" s="7">
        <v>13</v>
      </c>
      <c r="N7" s="6" t="s">
        <v>20</v>
      </c>
      <c r="O7" s="7">
        <v>15</v>
      </c>
      <c r="P7" s="7">
        <v>16</v>
      </c>
      <c r="Q7" s="21" t="s">
        <v>26</v>
      </c>
      <c r="R7" s="18">
        <v>18</v>
      </c>
    </row>
    <row r="8" spans="1:22" ht="63" thickBot="1" x14ac:dyDescent="0.35">
      <c r="A8" s="15">
        <v>1</v>
      </c>
      <c r="B8" s="52" t="s">
        <v>37</v>
      </c>
      <c r="C8" s="32">
        <v>12350</v>
      </c>
      <c r="D8" s="36">
        <v>12990</v>
      </c>
      <c r="E8" s="8">
        <v>13800</v>
      </c>
      <c r="F8" s="35"/>
      <c r="G8" s="16"/>
      <c r="H8" s="8">
        <f t="shared" ref="H8" si="0">SUM(C8:G8)</f>
        <v>39140</v>
      </c>
      <c r="I8" s="53">
        <v>1</v>
      </c>
      <c r="J8" s="17">
        <v>3</v>
      </c>
      <c r="K8" s="8">
        <f t="shared" ref="K8" si="1">AVERAGE(C8:G8)</f>
        <v>13046.67</v>
      </c>
      <c r="L8" s="8">
        <f t="shared" ref="L8" si="2">STDEV(C8:G8)</f>
        <v>726.66</v>
      </c>
      <c r="M8" s="9">
        <f t="shared" ref="M8" si="3">L8/K8</f>
        <v>5.57E-2</v>
      </c>
      <c r="N8" s="8">
        <f>H8*I8/J8</f>
        <v>13046.67</v>
      </c>
      <c r="O8" s="8" t="s">
        <v>31</v>
      </c>
      <c r="P8" s="24" t="s">
        <v>31</v>
      </c>
      <c r="Q8" s="10">
        <f t="shared" ref="Q8" si="4">MIN(K8,O8)</f>
        <v>13046.67</v>
      </c>
      <c r="R8" s="10">
        <f t="shared" ref="R8" si="5">Q8*I8</f>
        <v>13046.67</v>
      </c>
      <c r="S8" s="33">
        <f>C8*I8</f>
        <v>12350</v>
      </c>
      <c r="T8" s="32">
        <f>D8*I8</f>
        <v>12990</v>
      </c>
      <c r="U8" s="8">
        <f>E8*I8</f>
        <v>13800</v>
      </c>
      <c r="V8" s="8">
        <f>F8*I8</f>
        <v>0</v>
      </c>
    </row>
    <row r="9" spans="1:22" ht="14.4" thickBot="1" x14ac:dyDescent="0.3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31"/>
      <c r="N9" s="11">
        <f>SUM(N8:N8)</f>
        <v>13046.67</v>
      </c>
      <c r="O9" s="41" t="s">
        <v>19</v>
      </c>
      <c r="P9" s="42"/>
      <c r="Q9" s="43"/>
      <c r="R9" s="25">
        <f>SUM(R8:R8)</f>
        <v>13046.67</v>
      </c>
      <c r="S9" s="25">
        <f>SUM(S8:S8)</f>
        <v>12350</v>
      </c>
      <c r="T9" s="25">
        <f>SUM(T8:T8)</f>
        <v>12990</v>
      </c>
      <c r="U9" s="25">
        <f>SUM(U8:U8)</f>
        <v>13800</v>
      </c>
      <c r="V9" s="25">
        <f>SUM(V8:V8)</f>
        <v>0</v>
      </c>
    </row>
    <row r="10" spans="1:22" x14ac:dyDescent="0.25">
      <c r="A10" s="1"/>
      <c r="B10" s="1"/>
      <c r="C10" s="1"/>
      <c r="D10" s="1"/>
      <c r="E10" s="1"/>
      <c r="F10" s="1"/>
      <c r="G10" s="1"/>
      <c r="H10" s="1"/>
      <c r="I10" s="22"/>
      <c r="J10" s="1"/>
      <c r="K10" s="2"/>
      <c r="L10" s="1"/>
      <c r="M10" s="1"/>
      <c r="N10" s="2"/>
    </row>
    <row r="11" spans="1:22" s="28" customFormat="1" hidden="1" x14ac:dyDescent="0.25">
      <c r="A11" s="27"/>
      <c r="B11" s="44" t="s">
        <v>34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</row>
    <row r="12" spans="1:22" s="28" customFormat="1" hidden="1" x14ac:dyDescent="0.25">
      <c r="A12" s="29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</row>
    <row r="13" spans="1:22" s="28" customFormat="1" ht="98.4" hidden="1" customHeight="1" x14ac:dyDescent="0.25">
      <c r="A13" s="29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</row>
    <row r="14" spans="1:22" s="28" customFormat="1" ht="112.8" hidden="1" customHeight="1" x14ac:dyDescent="0.25">
      <c r="A14" s="29"/>
      <c r="B14" s="51" t="s">
        <v>32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</row>
    <row r="15" spans="1:22" s="28" customFormat="1" ht="27" customHeight="1" x14ac:dyDescent="0.25">
      <c r="A15" s="29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</row>
    <row r="16" spans="1:22" s="28" customFormat="1" x14ac:dyDescent="0.25">
      <c r="B16" s="28" t="s">
        <v>21</v>
      </c>
      <c r="I16" s="30"/>
      <c r="O16" s="37"/>
      <c r="P16" s="37"/>
      <c r="Q16" s="37"/>
      <c r="R16" s="37"/>
    </row>
    <row r="17" spans="2:8" x14ac:dyDescent="0.25">
      <c r="B17" s="4" t="s">
        <v>22</v>
      </c>
      <c r="H17" s="4" t="s">
        <v>36</v>
      </c>
    </row>
    <row r="18" spans="2:8" x14ac:dyDescent="0.25">
      <c r="B18" s="5" t="s">
        <v>30</v>
      </c>
    </row>
  </sheetData>
  <mergeCells count="16">
    <mergeCell ref="O16:R16"/>
    <mergeCell ref="A1:H1"/>
    <mergeCell ref="O5:R5"/>
    <mergeCell ref="A9:L9"/>
    <mergeCell ref="O9:Q9"/>
    <mergeCell ref="B11:R13"/>
    <mergeCell ref="A2:N2"/>
    <mergeCell ref="A3:N3"/>
    <mergeCell ref="A4:N4"/>
    <mergeCell ref="A5:A6"/>
    <mergeCell ref="B5:B6"/>
    <mergeCell ref="C5:H5"/>
    <mergeCell ref="I5:I6"/>
    <mergeCell ref="J5:J6"/>
    <mergeCell ref="K5:M5"/>
    <mergeCell ref="B14:R14"/>
  </mergeCells>
  <pageMargins left="0.39370078740157483" right="0.39370078740157483" top="0.19685039370078741" bottom="0.19685039370078741" header="0" footer="0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2026-06-02T06:33:54Z</cp:lastPrinted>
  <dcterms:created xsi:type="dcterms:W3CDTF">2011-08-15T06:57:36Z</dcterms:created>
  <dcterms:modified xsi:type="dcterms:W3CDTF">2026-06-02T07:04:50Z</dcterms:modified>
</cp:coreProperties>
</file>