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9020" windowHeight="11020" activeTab="1"/>
  </bookViews>
  <sheets>
    <sheet name="НМЦК-п.3.7.1" sheetId="8" r:id="rId1"/>
    <sheet name="Прилож.1 - п.3.7.1" sheetId="9" r:id="rId2"/>
    <sheet name="НМЦК-п.3.7.2" sheetId="18" r:id="rId3"/>
    <sheet name="Прилож.1 п.3.7.2" sheetId="19" r:id="rId4"/>
    <sheet name="НМЦК-п.3.7.3" sheetId="13" r:id="rId5"/>
    <sheet name="Прилож.1 п.3.7.3" sheetId="11" r:id="rId6"/>
    <sheet name="НМЦК-п.3.7.4" sheetId="15" r:id="rId7"/>
    <sheet name="Прилож.1 п.3.7.4" sheetId="17" r:id="rId8"/>
    <sheet name="НМЦ-ремонт" sheetId="10" r:id="rId9"/>
  </sheets>
  <calcPr calcId="125725" fullPrecision="0"/>
</workbook>
</file>

<file path=xl/calcChain.xml><?xml version="1.0" encoding="utf-8"?>
<calcChain xmlns="http://schemas.openxmlformats.org/spreadsheetml/2006/main">
  <c r="K10" i="9"/>
  <c r="L10"/>
  <c r="M10" s="1"/>
  <c r="K11"/>
  <c r="N11" s="1"/>
  <c r="L11"/>
  <c r="M11" s="1"/>
  <c r="K12"/>
  <c r="N12" s="1"/>
  <c r="L12"/>
  <c r="M12" s="1"/>
  <c r="K13"/>
  <c r="N13" s="1"/>
  <c r="L13"/>
  <c r="M13" s="1"/>
  <c r="K14"/>
  <c r="N14" s="1"/>
  <c r="L14"/>
  <c r="K15"/>
  <c r="N15" s="1"/>
  <c r="L15"/>
  <c r="M15" s="1"/>
  <c r="K16"/>
  <c r="N16" s="1"/>
  <c r="L16"/>
  <c r="K17"/>
  <c r="N17" s="1"/>
  <c r="L17"/>
  <c r="K18"/>
  <c r="N18" s="1"/>
  <c r="L18"/>
  <c r="M18" s="1"/>
  <c r="K19"/>
  <c r="N19" s="1"/>
  <c r="L19"/>
  <c r="M19" s="1"/>
  <c r="N10"/>
  <c r="K9"/>
  <c r="N9" s="1"/>
  <c r="I14" i="17"/>
  <c r="I16"/>
  <c r="J13"/>
  <c r="K13"/>
  <c r="J14"/>
  <c r="K14"/>
  <c r="J15"/>
  <c r="J16"/>
  <c r="K16"/>
  <c r="F11"/>
  <c r="L11"/>
  <c r="I11"/>
  <c r="J11"/>
  <c r="K11"/>
  <c r="F12"/>
  <c r="L12"/>
  <c r="I12"/>
  <c r="J12"/>
  <c r="K12"/>
  <c r="F13"/>
  <c r="L13"/>
  <c r="I13"/>
  <c r="F14"/>
  <c r="L14"/>
  <c r="F15"/>
  <c r="L15"/>
  <c r="I15"/>
  <c r="K15"/>
  <c r="F16"/>
  <c r="L16"/>
  <c r="J14" i="19"/>
  <c r="K14"/>
  <c r="I14"/>
  <c r="F14"/>
  <c r="L14"/>
  <c r="J13"/>
  <c r="K13"/>
  <c r="I13"/>
  <c r="F13"/>
  <c r="L13"/>
  <c r="J12"/>
  <c r="K12"/>
  <c r="I12"/>
  <c r="F12"/>
  <c r="L12"/>
  <c r="J11"/>
  <c r="I11"/>
  <c r="K11"/>
  <c r="F11"/>
  <c r="L11"/>
  <c r="J10"/>
  <c r="K10"/>
  <c r="I10"/>
  <c r="F10"/>
  <c r="L10"/>
  <c r="J9"/>
  <c r="K9"/>
  <c r="I9"/>
  <c r="F9"/>
  <c r="L9"/>
  <c r="J8"/>
  <c r="K8"/>
  <c r="I8"/>
  <c r="F8"/>
  <c r="L8"/>
  <c r="L16"/>
  <c r="J10" i="17"/>
  <c r="K10"/>
  <c r="I10"/>
  <c r="F10"/>
  <c r="L10"/>
  <c r="L18"/>
  <c r="J11" i="11"/>
  <c r="K11"/>
  <c r="J12"/>
  <c r="J13"/>
  <c r="K13"/>
  <c r="J14"/>
  <c r="K14"/>
  <c r="J15"/>
  <c r="J16"/>
  <c r="K16"/>
  <c r="I11"/>
  <c r="I12"/>
  <c r="K12"/>
  <c r="I13"/>
  <c r="I14"/>
  <c r="I15"/>
  <c r="K15"/>
  <c r="I16"/>
  <c r="F16"/>
  <c r="L16"/>
  <c r="N16"/>
  <c r="F11"/>
  <c r="L11"/>
  <c r="N11"/>
  <c r="F12"/>
  <c r="L12"/>
  <c r="N12"/>
  <c r="F13"/>
  <c r="L13"/>
  <c r="N13"/>
  <c r="F14"/>
  <c r="L14"/>
  <c r="N14"/>
  <c r="F15"/>
  <c r="L15"/>
  <c r="N15"/>
  <c r="F10"/>
  <c r="L10"/>
  <c r="J10"/>
  <c r="K10"/>
  <c r="I10"/>
  <c r="L9" i="9"/>
  <c r="M17"/>
  <c r="M9"/>
  <c r="L18" i="11"/>
  <c r="N10"/>
  <c r="N18"/>
  <c r="M14" i="9"/>
  <c r="N20" l="1"/>
  <c r="M16"/>
</calcChain>
</file>

<file path=xl/sharedStrings.xml><?xml version="1.0" encoding="utf-8"?>
<sst xmlns="http://schemas.openxmlformats.org/spreadsheetml/2006/main" count="183" uniqueCount="81">
  <si>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</si>
  <si>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</si>
  <si>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</si>
  <si>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</si>
  <si>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</si>
  <si>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</si>
  <si>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</si>
  <si>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</si>
  <si>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</si>
  <si>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Ответы на запрос получены от ___ поставщиков (подрядчиков, исполнителей).</t>
  </si>
  <si>
    <t>№ п/п</t>
  </si>
  <si>
    <t>Среднее квадратичное отклонение</t>
  </si>
  <si>
    <t>8=3+4+5+6+7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</si>
  <si>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</si>
  <si>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</si>
  <si>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</si>
  <si>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</si>
  <si>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</si>
  <si>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</si>
  <si>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</si>
  <si>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</si>
  <si>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</si>
  <si>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</si>
  <si>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</si>
  <si>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</si>
  <si>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</si>
  <si>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</si>
  <si>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</si>
  <si>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</si>
  <si>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</si>
  <si>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</si>
  <si>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</si>
  <si>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</si>
  <si>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</si>
  <si>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</si>
  <si>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</si>
  <si>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</si>
  <si>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</si>
  <si>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</si>
  <si>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</si>
  <si>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</si>
  <si>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</si>
  <si>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</si>
  <si>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</si>
  <si>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</si>
  <si>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</si>
  <si>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</si>
  <si>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</si>
  <si>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</si>
  <si>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</si>
  <si>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</si>
  <si>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</si>
  <si>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</si>
  <si>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</si>
  <si>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</si>
  <si>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</si>
  <si>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</si>
  <si>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</si>
  <si>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</si>
  <si>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</si>
  <si>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</si>
  <si>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</si>
  <si>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</si>
  <si>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</si>
  <si>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</si>
  <si>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t>Единица измерения</t>
  </si>
  <si>
    <t>14=8*9/10</t>
  </si>
  <si>
    <t>шт</t>
  </si>
  <si>
    <t>Игровой набор Бадминтон</t>
  </si>
  <si>
    <t xml:space="preserve">Детский надувной бассейн "Динозаврики" </t>
  </si>
  <si>
    <t>Детская игрушка Ветрячок</t>
  </si>
  <si>
    <t>Емкость №51 для хранения игрушек</t>
  </si>
  <si>
    <t>Контейнер №55  для хранения игрушек</t>
  </si>
  <si>
    <t>Лейка детская</t>
  </si>
  <si>
    <t>Мыльные пузыри «Меч»</t>
  </si>
  <si>
    <t xml:space="preserve">Мыльные пузыри «Крокодил» </t>
  </si>
  <si>
    <t xml:space="preserve">Мяч  детский надувной </t>
  </si>
  <si>
    <t>Ракетки пляжные с воланом (в сеточке)</t>
  </si>
  <si>
    <t>Флажок триколор на деревянной палочке</t>
  </si>
  <si>
    <t xml:space="preserve">Заместитель заведующего </t>
  </si>
  <si>
    <t>Гурова М.П.</t>
  </si>
</sst>
</file>

<file path=xl/styles.xml><?xml version="1.0" encoding="utf-8"?>
<styleSheet xmlns="http://schemas.openxmlformats.org/spreadsheetml/2006/main">
  <numFmts count="1">
    <numFmt numFmtId="180" formatCode="0.0%"/>
  </numFmts>
  <fonts count="40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" fontId="30" fillId="2" borderId="3" xfId="0" applyNumberFormat="1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center" wrapText="1"/>
    </xf>
    <xf numFmtId="4" fontId="33" fillId="2" borderId="1" xfId="0" applyNumberFormat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righ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top" wrapText="1"/>
    </xf>
    <xf numFmtId="10" fontId="33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4" fontId="33" fillId="2" borderId="3" xfId="0" applyNumberFormat="1" applyFont="1" applyFill="1" applyBorder="1" applyAlignment="1">
      <alignment horizontal="center" vertical="center" wrapText="1"/>
    </xf>
    <xf numFmtId="180" fontId="33" fillId="2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0" fontId="33" fillId="3" borderId="1" xfId="0" applyNumberFormat="1" applyFont="1" applyFill="1" applyBorder="1" applyAlignment="1">
      <alignment horizontal="center" vertical="center" wrapText="1"/>
    </xf>
    <xf numFmtId="180" fontId="33" fillId="3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34" fillId="0" borderId="4" xfId="0" applyFont="1" applyBorder="1" applyAlignment="1">
      <alignment horizontal="righ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right"/>
    </xf>
    <xf numFmtId="0" fontId="0" fillId="0" borderId="0" xfId="0" applyFill="1"/>
    <xf numFmtId="0" fontId="33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>
      <alignment vertical="center"/>
    </xf>
    <xf numFmtId="0" fontId="30" fillId="0" borderId="2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 wrapText="1"/>
    </xf>
    <xf numFmtId="4" fontId="25" fillId="0" borderId="0" xfId="0" applyNumberFormat="1" applyFont="1" applyFill="1" applyAlignment="1">
      <alignment vertical="center" wrapText="1"/>
    </xf>
    <xf numFmtId="0" fontId="25" fillId="0" borderId="1" xfId="0" applyFont="1" applyFill="1" applyBorder="1" applyAlignment="1">
      <alignment vertical="center" wrapText="1"/>
    </xf>
    <xf numFmtId="4" fontId="30" fillId="0" borderId="3" xfId="0" applyNumberFormat="1" applyFont="1" applyFill="1" applyBorder="1" applyAlignment="1">
      <alignment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right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33" fillId="0" borderId="6" xfId="0" applyNumberFormat="1" applyFont="1" applyFill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4" fontId="33" fillId="0" borderId="5" xfId="0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left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30" fillId="0" borderId="2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34" fillId="0" borderId="8" xfId="0" applyFont="1" applyFill="1" applyBorder="1" applyAlignment="1">
      <alignment horizontal="right" vertical="center" wrapText="1"/>
    </xf>
    <xf numFmtId="0" fontId="34" fillId="0" borderId="4" xfId="0" applyFont="1" applyFill="1" applyBorder="1" applyAlignment="1">
      <alignment horizontal="right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left" vertical="center" wrapText="1"/>
    </xf>
    <xf numFmtId="0" fontId="37" fillId="0" borderId="2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34" fillId="0" borderId="8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34" fillId="0" borderId="8" xfId="0" applyFont="1" applyBorder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0" fontId="34" fillId="2" borderId="8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6" xfId="0" applyNumberFormat="1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0" fillId="0" borderId="6" xfId="0" applyFill="1" applyBorder="1"/>
    <xf numFmtId="0" fontId="38" fillId="0" borderId="1" xfId="0" applyFont="1" applyFill="1" applyBorder="1" applyAlignment="1">
      <alignment horizontal="left" wrapText="1"/>
    </xf>
    <xf numFmtId="0" fontId="38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120650</xdr:colOff>
      <xdr:row>6</xdr:row>
      <xdr:rowOff>361950</xdr:rowOff>
    </xdr:from>
    <xdr:to>
      <xdr:col>7</xdr:col>
      <xdr:colOff>590550</xdr:colOff>
      <xdr:row>6</xdr:row>
      <xdr:rowOff>698500</xdr:rowOff>
    </xdr:to>
    <xdr:pic>
      <xdr:nvPicPr>
        <xdr:cNvPr id="2764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203700" y="3314700"/>
          <a:ext cx="469900" cy="336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69850</xdr:colOff>
      <xdr:row>6</xdr:row>
      <xdr:rowOff>133350</xdr:rowOff>
    </xdr:from>
    <xdr:to>
      <xdr:col>13</xdr:col>
      <xdr:colOff>1098550</xdr:colOff>
      <xdr:row>6</xdr:row>
      <xdr:rowOff>495300</xdr:rowOff>
    </xdr:to>
    <xdr:pic>
      <xdr:nvPicPr>
        <xdr:cNvPr id="276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515350" y="3086100"/>
          <a:ext cx="10287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31750</xdr:colOff>
      <xdr:row>6</xdr:row>
      <xdr:rowOff>520700</xdr:rowOff>
    </xdr:from>
    <xdr:to>
      <xdr:col>11</xdr:col>
      <xdr:colOff>914400</xdr:colOff>
      <xdr:row>6</xdr:row>
      <xdr:rowOff>958850</xdr:rowOff>
    </xdr:to>
    <xdr:pic>
      <xdr:nvPicPr>
        <xdr:cNvPr id="2765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69100" y="3473450"/>
          <a:ext cx="8826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69850</xdr:colOff>
      <xdr:row>6</xdr:row>
      <xdr:rowOff>787400</xdr:rowOff>
    </xdr:from>
    <xdr:to>
      <xdr:col>12</xdr:col>
      <xdr:colOff>736600</xdr:colOff>
      <xdr:row>6</xdr:row>
      <xdr:rowOff>1117600</xdr:rowOff>
    </xdr:to>
    <xdr:pic>
      <xdr:nvPicPr>
        <xdr:cNvPr id="2765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27950" y="3740150"/>
          <a:ext cx="666750" cy="33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228600</xdr:rowOff>
    </xdr:from>
    <xdr:to>
      <xdr:col>10</xdr:col>
      <xdr:colOff>508000</xdr:colOff>
      <xdr:row>7</xdr:row>
      <xdr:rowOff>431800</xdr:rowOff>
    </xdr:to>
    <xdr:pic>
      <xdr:nvPicPr>
        <xdr:cNvPr id="2765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197600" y="4337050"/>
          <a:ext cx="279400" cy="203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50800</xdr:colOff>
      <xdr:row>5</xdr:row>
      <xdr:rowOff>241300</xdr:rowOff>
    </xdr:from>
    <xdr:to>
      <xdr:col>13</xdr:col>
      <xdr:colOff>679450</xdr:colOff>
      <xdr:row>5</xdr:row>
      <xdr:rowOff>571500</xdr:rowOff>
    </xdr:to>
    <xdr:pic>
      <xdr:nvPicPr>
        <xdr:cNvPr id="2765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496300" y="2317750"/>
          <a:ext cx="628650" cy="33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101600</xdr:colOff>
      <xdr:row>19</xdr:row>
      <xdr:rowOff>12700</xdr:rowOff>
    </xdr:from>
    <xdr:to>
      <xdr:col>12</xdr:col>
      <xdr:colOff>679450</xdr:colOff>
      <xdr:row>19</xdr:row>
      <xdr:rowOff>279400</xdr:rowOff>
    </xdr:to>
    <xdr:pic>
      <xdr:nvPicPr>
        <xdr:cNvPr id="2765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7759700" y="8204200"/>
          <a:ext cx="5778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5</xdr:row>
      <xdr:rowOff>457200</xdr:rowOff>
    </xdr:from>
    <xdr:to>
      <xdr:col>5</xdr:col>
      <xdr:colOff>552450</xdr:colOff>
      <xdr:row>5</xdr:row>
      <xdr:rowOff>749300</xdr:rowOff>
    </xdr:to>
    <xdr:pic>
      <xdr:nvPicPr>
        <xdr:cNvPr id="1085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095750" y="2978150"/>
          <a:ext cx="400050" cy="29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31750</xdr:colOff>
      <xdr:row>5</xdr:row>
      <xdr:rowOff>520700</xdr:rowOff>
    </xdr:from>
    <xdr:to>
      <xdr:col>9</xdr:col>
      <xdr:colOff>914400</xdr:colOff>
      <xdr:row>5</xdr:row>
      <xdr:rowOff>958850</xdr:rowOff>
    </xdr:to>
    <xdr:pic>
      <xdr:nvPicPr>
        <xdr:cNvPr id="1085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43700" y="3041650"/>
          <a:ext cx="8826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69850</xdr:colOff>
      <xdr:row>5</xdr:row>
      <xdr:rowOff>787400</xdr:rowOff>
    </xdr:from>
    <xdr:to>
      <xdr:col>10</xdr:col>
      <xdr:colOff>736600</xdr:colOff>
      <xdr:row>5</xdr:row>
      <xdr:rowOff>1117600</xdr:rowOff>
    </xdr:to>
    <xdr:pic>
      <xdr:nvPicPr>
        <xdr:cNvPr id="1085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02550" y="3308350"/>
          <a:ext cx="666750" cy="33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266700</xdr:colOff>
      <xdr:row>6</xdr:row>
      <xdr:rowOff>165100</xdr:rowOff>
    </xdr:from>
    <xdr:to>
      <xdr:col>8</xdr:col>
      <xdr:colOff>546100</xdr:colOff>
      <xdr:row>6</xdr:row>
      <xdr:rowOff>317500</xdr:rowOff>
    </xdr:to>
    <xdr:pic>
      <xdr:nvPicPr>
        <xdr:cNvPr id="1086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210300" y="3841750"/>
          <a:ext cx="279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101600</xdr:colOff>
      <xdr:row>5</xdr:row>
      <xdr:rowOff>381000</xdr:rowOff>
    </xdr:from>
    <xdr:to>
      <xdr:col>11</xdr:col>
      <xdr:colOff>971550</xdr:colOff>
      <xdr:row>5</xdr:row>
      <xdr:rowOff>819150</xdr:rowOff>
    </xdr:to>
    <xdr:pic>
      <xdr:nvPicPr>
        <xdr:cNvPr id="108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521700" y="2901950"/>
          <a:ext cx="869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317500</xdr:colOff>
      <xdr:row>15</xdr:row>
      <xdr:rowOff>12700</xdr:rowOff>
    </xdr:from>
    <xdr:to>
      <xdr:col>10</xdr:col>
      <xdr:colOff>311150</xdr:colOff>
      <xdr:row>15</xdr:row>
      <xdr:rowOff>336550</xdr:rowOff>
    </xdr:to>
    <xdr:pic>
      <xdr:nvPicPr>
        <xdr:cNvPr id="108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7029450" y="5568950"/>
          <a:ext cx="9144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196850</xdr:colOff>
      <xdr:row>4</xdr:row>
      <xdr:rowOff>234950</xdr:rowOff>
    </xdr:from>
    <xdr:to>
      <xdr:col>11</xdr:col>
      <xdr:colOff>679450</xdr:colOff>
      <xdr:row>4</xdr:row>
      <xdr:rowOff>488950</xdr:rowOff>
    </xdr:to>
    <xdr:pic>
      <xdr:nvPicPr>
        <xdr:cNvPr id="1086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616950" y="1987550"/>
          <a:ext cx="48260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139700</xdr:colOff>
      <xdr:row>7</xdr:row>
      <xdr:rowOff>292100</xdr:rowOff>
    </xdr:from>
    <xdr:to>
      <xdr:col>5</xdr:col>
      <xdr:colOff>539750</xdr:colOff>
      <xdr:row>7</xdr:row>
      <xdr:rowOff>584200</xdr:rowOff>
    </xdr:to>
    <xdr:pic>
      <xdr:nvPicPr>
        <xdr:cNvPr id="2867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263900" y="3016250"/>
          <a:ext cx="400050" cy="29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31750</xdr:colOff>
      <xdr:row>7</xdr:row>
      <xdr:rowOff>527050</xdr:rowOff>
    </xdr:from>
    <xdr:to>
      <xdr:col>9</xdr:col>
      <xdr:colOff>914400</xdr:colOff>
      <xdr:row>7</xdr:row>
      <xdr:rowOff>958850</xdr:rowOff>
    </xdr:to>
    <xdr:pic>
      <xdr:nvPicPr>
        <xdr:cNvPr id="2867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21350" y="3251200"/>
          <a:ext cx="882650" cy="431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69850</xdr:colOff>
      <xdr:row>7</xdr:row>
      <xdr:rowOff>787400</xdr:rowOff>
    </xdr:from>
    <xdr:to>
      <xdr:col>10</xdr:col>
      <xdr:colOff>736600</xdr:colOff>
      <xdr:row>7</xdr:row>
      <xdr:rowOff>1117600</xdr:rowOff>
    </xdr:to>
    <xdr:pic>
      <xdr:nvPicPr>
        <xdr:cNvPr id="2867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80200" y="3511550"/>
          <a:ext cx="666750" cy="33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260350</xdr:colOff>
      <xdr:row>8</xdr:row>
      <xdr:rowOff>158750</xdr:rowOff>
    </xdr:from>
    <xdr:to>
      <xdr:col>8</xdr:col>
      <xdr:colOff>539750</xdr:colOff>
      <xdr:row>8</xdr:row>
      <xdr:rowOff>425450</xdr:rowOff>
    </xdr:to>
    <xdr:pic>
      <xdr:nvPicPr>
        <xdr:cNvPr id="2867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181600" y="4864100"/>
          <a:ext cx="2794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69850</xdr:colOff>
      <xdr:row>7</xdr:row>
      <xdr:rowOff>139700</xdr:rowOff>
    </xdr:from>
    <xdr:to>
      <xdr:col>11</xdr:col>
      <xdr:colOff>787400</xdr:colOff>
      <xdr:row>7</xdr:row>
      <xdr:rowOff>495300</xdr:rowOff>
    </xdr:to>
    <xdr:pic>
      <xdr:nvPicPr>
        <xdr:cNvPr id="2867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467600" y="2863850"/>
          <a:ext cx="717550" cy="355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317500</xdr:colOff>
      <xdr:row>17</xdr:row>
      <xdr:rowOff>12700</xdr:rowOff>
    </xdr:from>
    <xdr:to>
      <xdr:col>10</xdr:col>
      <xdr:colOff>311150</xdr:colOff>
      <xdr:row>17</xdr:row>
      <xdr:rowOff>336550</xdr:rowOff>
    </xdr:to>
    <xdr:pic>
      <xdr:nvPicPr>
        <xdr:cNvPr id="286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007100" y="6769100"/>
          <a:ext cx="9144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203200</xdr:colOff>
      <xdr:row>6</xdr:row>
      <xdr:rowOff>241300</xdr:rowOff>
    </xdr:from>
    <xdr:to>
      <xdr:col>11</xdr:col>
      <xdr:colOff>685800</xdr:colOff>
      <xdr:row>6</xdr:row>
      <xdr:rowOff>501650</xdr:rowOff>
    </xdr:to>
    <xdr:pic>
      <xdr:nvPicPr>
        <xdr:cNvPr id="286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600950" y="1993900"/>
          <a:ext cx="482600" cy="260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88900</xdr:colOff>
      <xdr:row>6</xdr:row>
      <xdr:rowOff>787400</xdr:rowOff>
    </xdr:from>
    <xdr:to>
      <xdr:col>13</xdr:col>
      <xdr:colOff>571500</xdr:colOff>
      <xdr:row>7</xdr:row>
      <xdr:rowOff>76200</xdr:rowOff>
    </xdr:to>
    <xdr:pic>
      <xdr:nvPicPr>
        <xdr:cNvPr id="286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997950" y="2540000"/>
          <a:ext cx="482600" cy="260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127000</xdr:colOff>
      <xdr:row>7</xdr:row>
      <xdr:rowOff>787400</xdr:rowOff>
    </xdr:from>
    <xdr:to>
      <xdr:col>5</xdr:col>
      <xdr:colOff>527050</xdr:colOff>
      <xdr:row>7</xdr:row>
      <xdr:rowOff>1079500</xdr:rowOff>
    </xdr:to>
    <xdr:pic>
      <xdr:nvPicPr>
        <xdr:cNvPr id="2868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251200" y="3511550"/>
          <a:ext cx="400050" cy="29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139700</xdr:colOff>
      <xdr:row>7</xdr:row>
      <xdr:rowOff>292100</xdr:rowOff>
    </xdr:from>
    <xdr:to>
      <xdr:col>5</xdr:col>
      <xdr:colOff>539750</xdr:colOff>
      <xdr:row>7</xdr:row>
      <xdr:rowOff>584200</xdr:rowOff>
    </xdr:to>
    <xdr:pic>
      <xdr:nvPicPr>
        <xdr:cNvPr id="905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083050" y="2990850"/>
          <a:ext cx="400050" cy="29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31750</xdr:colOff>
      <xdr:row>7</xdr:row>
      <xdr:rowOff>520700</xdr:rowOff>
    </xdr:from>
    <xdr:to>
      <xdr:col>9</xdr:col>
      <xdr:colOff>914400</xdr:colOff>
      <xdr:row>7</xdr:row>
      <xdr:rowOff>958850</xdr:rowOff>
    </xdr:to>
    <xdr:pic>
      <xdr:nvPicPr>
        <xdr:cNvPr id="905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43700" y="3219450"/>
          <a:ext cx="8826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69850</xdr:colOff>
      <xdr:row>7</xdr:row>
      <xdr:rowOff>787400</xdr:rowOff>
    </xdr:from>
    <xdr:to>
      <xdr:col>10</xdr:col>
      <xdr:colOff>736600</xdr:colOff>
      <xdr:row>7</xdr:row>
      <xdr:rowOff>1117600</xdr:rowOff>
    </xdr:to>
    <xdr:pic>
      <xdr:nvPicPr>
        <xdr:cNvPr id="905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702550" y="3486150"/>
          <a:ext cx="666750" cy="33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266700</xdr:colOff>
      <xdr:row>8</xdr:row>
      <xdr:rowOff>165100</xdr:rowOff>
    </xdr:from>
    <xdr:to>
      <xdr:col>8</xdr:col>
      <xdr:colOff>546100</xdr:colOff>
      <xdr:row>8</xdr:row>
      <xdr:rowOff>317500</xdr:rowOff>
    </xdr:to>
    <xdr:pic>
      <xdr:nvPicPr>
        <xdr:cNvPr id="906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210300" y="4019550"/>
          <a:ext cx="279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222250</xdr:colOff>
      <xdr:row>7</xdr:row>
      <xdr:rowOff>114300</xdr:rowOff>
    </xdr:from>
    <xdr:to>
      <xdr:col>11</xdr:col>
      <xdr:colOff>939800</xdr:colOff>
      <xdr:row>7</xdr:row>
      <xdr:rowOff>476250</xdr:rowOff>
    </xdr:to>
    <xdr:pic>
      <xdr:nvPicPr>
        <xdr:cNvPr id="90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642350" y="2813050"/>
          <a:ext cx="7175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317500</xdr:colOff>
      <xdr:row>17</xdr:row>
      <xdr:rowOff>12700</xdr:rowOff>
    </xdr:from>
    <xdr:to>
      <xdr:col>10</xdr:col>
      <xdr:colOff>311150</xdr:colOff>
      <xdr:row>17</xdr:row>
      <xdr:rowOff>336550</xdr:rowOff>
    </xdr:to>
    <xdr:pic>
      <xdr:nvPicPr>
        <xdr:cNvPr id="90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7029450" y="5746750"/>
          <a:ext cx="9144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196850</xdr:colOff>
      <xdr:row>6</xdr:row>
      <xdr:rowOff>241300</xdr:rowOff>
    </xdr:from>
    <xdr:to>
      <xdr:col>11</xdr:col>
      <xdr:colOff>679450</xdr:colOff>
      <xdr:row>6</xdr:row>
      <xdr:rowOff>495300</xdr:rowOff>
    </xdr:to>
    <xdr:pic>
      <xdr:nvPicPr>
        <xdr:cNvPr id="906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616950" y="1987550"/>
          <a:ext cx="482600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152400</xdr:colOff>
      <xdr:row>7</xdr:row>
      <xdr:rowOff>406400</xdr:rowOff>
    </xdr:from>
    <xdr:to>
      <xdr:col>5</xdr:col>
      <xdr:colOff>552450</xdr:colOff>
      <xdr:row>7</xdr:row>
      <xdr:rowOff>698500</xdr:rowOff>
    </xdr:to>
    <xdr:pic>
      <xdr:nvPicPr>
        <xdr:cNvPr id="906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095750" y="3105150"/>
          <a:ext cx="400050" cy="29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B16"/>
  <sheetViews>
    <sheetView zoomScaleNormal="100" workbookViewId="0">
      <selection activeCell="O7" sqref="O7"/>
    </sheetView>
  </sheetViews>
  <sheetFormatPr defaultColWidth="9.1796875" defaultRowHeight="14"/>
  <cols>
    <col min="1" max="1" width="36.1796875" style="3" customWidth="1"/>
    <col min="2" max="2" width="49" style="2" customWidth="1"/>
    <col min="3" max="16384" width="9.1796875" style="1"/>
  </cols>
  <sheetData>
    <row r="1" spans="1:2" ht="25.5" customHeight="1">
      <c r="A1" s="66" t="s">
        <v>39</v>
      </c>
      <c r="B1" s="66"/>
    </row>
    <row r="2" spans="1:2" ht="54.75" customHeight="1">
      <c r="A2" s="66"/>
      <c r="B2" s="66"/>
    </row>
    <row r="3" spans="1:2" ht="15.5">
      <c r="A3" s="67" t="s">
        <v>0</v>
      </c>
      <c r="B3" s="67"/>
    </row>
    <row r="4" spans="1:2" ht="15">
      <c r="A4" s="4"/>
      <c r="B4" s="4"/>
    </row>
    <row r="5" spans="1:2" ht="86.25" customHeight="1">
      <c r="A5" s="5" t="s">
        <v>1</v>
      </c>
      <c r="B5" s="5"/>
    </row>
    <row r="6" spans="1:2" ht="242.25" customHeight="1">
      <c r="A6" s="5" t="s">
        <v>2</v>
      </c>
      <c r="B6" s="5" t="s">
        <v>41</v>
      </c>
    </row>
    <row r="7" spans="1:2" ht="91.5" customHeight="1">
      <c r="A7" s="5" t="s">
        <v>53</v>
      </c>
      <c r="B7" s="6" t="s">
        <v>22</v>
      </c>
    </row>
    <row r="8" spans="1:2" ht="29.25" customHeight="1">
      <c r="A8" s="68" t="s">
        <v>3</v>
      </c>
      <c r="B8" s="69"/>
    </row>
    <row r="9" spans="1:2" ht="15.5">
      <c r="A9" s="7"/>
      <c r="B9" s="7"/>
    </row>
    <row r="10" spans="1:2" ht="15.5">
      <c r="A10" s="70" t="s">
        <v>4</v>
      </c>
      <c r="B10" s="70"/>
    </row>
    <row r="11" spans="1:2" ht="15.5">
      <c r="A11" s="7"/>
      <c r="B11" s="7"/>
    </row>
    <row r="12" spans="1:2" ht="15.5">
      <c r="A12" s="9" t="s">
        <v>8</v>
      </c>
      <c r="B12" s="9" t="s">
        <v>5</v>
      </c>
    </row>
    <row r="13" spans="1:2" ht="15.5">
      <c r="A13" s="7"/>
      <c r="B13" s="7"/>
    </row>
    <row r="14" spans="1:2" ht="15.5">
      <c r="A14" s="10" t="s">
        <v>6</v>
      </c>
      <c r="B14" s="7"/>
    </row>
    <row r="15" spans="1:2" ht="15.5">
      <c r="A15" s="11"/>
      <c r="B15" s="7"/>
    </row>
    <row r="16" spans="1:2" ht="29.25" customHeight="1">
      <c r="A16" s="71" t="s">
        <v>7</v>
      </c>
      <c r="B16" s="71"/>
    </row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O22"/>
  <sheetViews>
    <sheetView tabSelected="1" topLeftCell="A11" zoomScaleNormal="100" workbookViewId="0">
      <selection activeCell="F18" sqref="B9:F18"/>
    </sheetView>
  </sheetViews>
  <sheetFormatPr defaultColWidth="9.1796875" defaultRowHeight="14.5"/>
  <cols>
    <col min="1" max="1" width="3.54296875" style="48" customWidth="1"/>
    <col min="2" max="2" width="17.453125" style="48" customWidth="1"/>
    <col min="3" max="3" width="7.26953125" style="48" customWidth="1"/>
    <col min="4" max="4" width="7.453125" style="48" customWidth="1"/>
    <col min="5" max="5" width="7.54296875" style="48" customWidth="1"/>
    <col min="6" max="6" width="7.7265625" style="48" customWidth="1"/>
    <col min="7" max="7" width="7.453125" style="48" customWidth="1"/>
    <col min="8" max="8" width="9.7265625" style="48" customWidth="1"/>
    <col min="9" max="9" width="8.453125" style="48" customWidth="1"/>
    <col min="10" max="10" width="8.81640625" style="48" customWidth="1"/>
    <col min="11" max="11" width="11" style="48" customWidth="1"/>
    <col min="12" max="12" width="13.1796875" style="48" customWidth="1"/>
    <col min="13" max="13" width="11.26953125" style="48" customWidth="1"/>
    <col min="14" max="14" width="16.1796875" style="48" customWidth="1"/>
    <col min="15" max="16384" width="9.1796875" style="48"/>
  </cols>
  <sheetData>
    <row r="1" spans="1:15" ht="33.75" customHeight="1">
      <c r="A1" s="75" t="s">
        <v>45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5" ht="43.5" customHeight="1">
      <c r="A2" s="74" t="s">
        <v>30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5" ht="49.5" customHeight="1">
      <c r="A3" s="79" t="s">
        <v>50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</row>
    <row r="4" spans="1:15" ht="22.5" customHeight="1">
      <c r="A4" s="79" t="s">
        <v>9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</row>
    <row r="5" spans="1:15">
      <c r="A5" s="54"/>
      <c r="B5" s="54"/>
      <c r="C5" s="54"/>
      <c r="D5" s="54"/>
      <c r="E5" s="54"/>
      <c r="F5" s="54"/>
      <c r="G5" s="54"/>
      <c r="H5" s="54"/>
      <c r="I5" s="54"/>
      <c r="J5" s="54"/>
      <c r="K5" s="55"/>
      <c r="L5" s="54"/>
      <c r="M5" s="54"/>
      <c r="N5" s="55"/>
    </row>
    <row r="6" spans="1:15" ht="69" customHeight="1">
      <c r="A6" s="80" t="s">
        <v>10</v>
      </c>
      <c r="B6" s="72" t="s">
        <v>24</v>
      </c>
      <c r="C6" s="83" t="s">
        <v>60</v>
      </c>
      <c r="D6" s="84"/>
      <c r="E6" s="84"/>
      <c r="F6" s="84"/>
      <c r="G6" s="84"/>
      <c r="H6" s="85"/>
      <c r="I6" s="72" t="s">
        <v>25</v>
      </c>
      <c r="J6" s="72" t="s">
        <v>26</v>
      </c>
      <c r="K6" s="78" t="s">
        <v>23</v>
      </c>
      <c r="L6" s="78"/>
      <c r="M6" s="78"/>
      <c r="N6" s="26" t="s">
        <v>38</v>
      </c>
      <c r="O6" s="72" t="s">
        <v>65</v>
      </c>
    </row>
    <row r="7" spans="1:15" ht="91">
      <c r="A7" s="81"/>
      <c r="B7" s="82"/>
      <c r="C7" s="53" t="s">
        <v>57</v>
      </c>
      <c r="D7" s="53" t="s">
        <v>58</v>
      </c>
      <c r="E7" s="53" t="s">
        <v>59</v>
      </c>
      <c r="F7" s="53" t="s">
        <v>61</v>
      </c>
      <c r="G7" s="53" t="s">
        <v>62</v>
      </c>
      <c r="H7" s="56"/>
      <c r="I7" s="73"/>
      <c r="J7" s="73"/>
      <c r="K7" s="26" t="s">
        <v>27</v>
      </c>
      <c r="L7" s="29" t="s">
        <v>11</v>
      </c>
      <c r="M7" s="29" t="s">
        <v>29</v>
      </c>
      <c r="N7" s="57"/>
      <c r="O7" s="73"/>
    </row>
    <row r="8" spans="1:15" ht="54">
      <c r="A8" s="27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7">
        <v>7</v>
      </c>
      <c r="H8" s="27" t="s">
        <v>12</v>
      </c>
      <c r="I8" s="27">
        <v>9</v>
      </c>
      <c r="J8" s="27" t="s">
        <v>63</v>
      </c>
      <c r="K8" s="27" t="s">
        <v>28</v>
      </c>
      <c r="L8" s="27">
        <v>12</v>
      </c>
      <c r="M8" s="27">
        <v>13</v>
      </c>
      <c r="N8" s="107" t="s">
        <v>66</v>
      </c>
      <c r="O8" s="107">
        <v>15</v>
      </c>
    </row>
    <row r="9" spans="1:15" ht="23.25" customHeight="1">
      <c r="A9" s="63">
        <v>1</v>
      </c>
      <c r="B9" s="109" t="s">
        <v>68</v>
      </c>
      <c r="C9" s="64">
        <v>570.54</v>
      </c>
      <c r="D9" s="28">
        <v>533.74</v>
      </c>
      <c r="E9" s="28">
        <v>603.54999999999995</v>
      </c>
      <c r="F9" s="28"/>
      <c r="G9" s="28"/>
      <c r="H9" s="58"/>
      <c r="I9" s="50">
        <v>11</v>
      </c>
      <c r="J9" s="49">
        <v>3</v>
      </c>
      <c r="K9" s="28">
        <f>ROUND((C9+D9+E9+F9+G9)/J9,2)</f>
        <v>569.28</v>
      </c>
      <c r="L9" s="28">
        <f>STDEV(C9:G9)</f>
        <v>34.92</v>
      </c>
      <c r="M9" s="30">
        <f>L9/K9</f>
        <v>6.13E-2</v>
      </c>
      <c r="N9" s="61">
        <f>I9*K9</f>
        <v>6262.08</v>
      </c>
      <c r="O9" s="108" t="s">
        <v>67</v>
      </c>
    </row>
    <row r="10" spans="1:15" ht="34.5">
      <c r="A10" s="63">
        <v>2</v>
      </c>
      <c r="B10" s="110" t="s">
        <v>69</v>
      </c>
      <c r="C10" s="64">
        <v>476.31</v>
      </c>
      <c r="D10" s="28">
        <v>445.58</v>
      </c>
      <c r="E10" s="28">
        <v>503.86</v>
      </c>
      <c r="F10" s="28"/>
      <c r="G10" s="28"/>
      <c r="H10" s="58"/>
      <c r="I10" s="50">
        <v>11</v>
      </c>
      <c r="J10" s="49">
        <v>3</v>
      </c>
      <c r="K10" s="28">
        <f t="shared" ref="K10:K15" si="0">ROUND((C10+D10+E10+F10+G10)/J10,2)</f>
        <v>475.25</v>
      </c>
      <c r="L10" s="28">
        <f t="shared" ref="L10:L15" si="1">STDEV(C10:G10)</f>
        <v>29.15</v>
      </c>
      <c r="M10" s="30">
        <f t="shared" ref="M10:M15" si="2">L10/K10</f>
        <v>6.13E-2</v>
      </c>
      <c r="N10" s="28">
        <f t="shared" ref="N10:N15" si="3">I10*K10</f>
        <v>5227.75</v>
      </c>
      <c r="O10" s="50" t="s">
        <v>67</v>
      </c>
    </row>
    <row r="11" spans="1:15" ht="28.5" customHeight="1">
      <c r="A11" s="63">
        <v>3</v>
      </c>
      <c r="B11" s="110" t="s">
        <v>70</v>
      </c>
      <c r="C11" s="64">
        <v>55.3</v>
      </c>
      <c r="D11" s="28">
        <v>51.73</v>
      </c>
      <c r="E11" s="28">
        <v>58.5</v>
      </c>
      <c r="F11" s="28"/>
      <c r="G11" s="28"/>
      <c r="H11" s="58"/>
      <c r="I11" s="50">
        <v>20</v>
      </c>
      <c r="J11" s="49">
        <v>3</v>
      </c>
      <c r="K11" s="28">
        <f t="shared" si="0"/>
        <v>55.18</v>
      </c>
      <c r="L11" s="28">
        <f t="shared" si="1"/>
        <v>3.39</v>
      </c>
      <c r="M11" s="30">
        <f t="shared" si="2"/>
        <v>6.1400000000000003E-2</v>
      </c>
      <c r="N11" s="28">
        <f t="shared" si="3"/>
        <v>1103.5999999999999</v>
      </c>
      <c r="O11" s="50" t="s">
        <v>67</v>
      </c>
    </row>
    <row r="12" spans="1:15" ht="25.5" customHeight="1">
      <c r="A12" s="63">
        <v>4</v>
      </c>
      <c r="B12" s="109" t="s">
        <v>71</v>
      </c>
      <c r="C12" s="64">
        <v>2370.13</v>
      </c>
      <c r="D12" s="28">
        <v>2217.2399999999998</v>
      </c>
      <c r="E12" s="28">
        <v>2507.25</v>
      </c>
      <c r="F12" s="28"/>
      <c r="G12" s="28"/>
      <c r="H12" s="58"/>
      <c r="I12" s="51">
        <v>10</v>
      </c>
      <c r="J12" s="49">
        <v>3</v>
      </c>
      <c r="K12" s="28">
        <f t="shared" si="0"/>
        <v>2364.87</v>
      </c>
      <c r="L12" s="28">
        <f t="shared" si="1"/>
        <v>145.08000000000001</v>
      </c>
      <c r="M12" s="30">
        <f t="shared" si="2"/>
        <v>6.13E-2</v>
      </c>
      <c r="N12" s="28">
        <f t="shared" si="3"/>
        <v>23648.7</v>
      </c>
      <c r="O12" s="50" t="s">
        <v>67</v>
      </c>
    </row>
    <row r="13" spans="1:15" ht="25.5" customHeight="1">
      <c r="A13" s="63">
        <v>5</v>
      </c>
      <c r="B13" s="110" t="s">
        <v>72</v>
      </c>
      <c r="C13" s="64">
        <v>757.93</v>
      </c>
      <c r="D13" s="28">
        <v>709.04</v>
      </c>
      <c r="E13" s="28">
        <v>801.78</v>
      </c>
      <c r="F13" s="28"/>
      <c r="G13" s="28"/>
      <c r="H13" s="58"/>
      <c r="I13" s="52">
        <v>10</v>
      </c>
      <c r="J13" s="49">
        <v>3</v>
      </c>
      <c r="K13" s="28">
        <f t="shared" si="0"/>
        <v>756.25</v>
      </c>
      <c r="L13" s="28">
        <f t="shared" si="1"/>
        <v>46.39</v>
      </c>
      <c r="M13" s="30">
        <f t="shared" si="2"/>
        <v>6.13E-2</v>
      </c>
      <c r="N13" s="28">
        <f t="shared" si="3"/>
        <v>7562.5</v>
      </c>
      <c r="O13" s="50" t="s">
        <v>67</v>
      </c>
    </row>
    <row r="14" spans="1:15">
      <c r="A14" s="63">
        <v>6</v>
      </c>
      <c r="B14" s="110" t="s">
        <v>73</v>
      </c>
      <c r="C14" s="64">
        <v>165.66</v>
      </c>
      <c r="D14" s="28">
        <v>154.97</v>
      </c>
      <c r="E14" s="28">
        <v>175.24</v>
      </c>
      <c r="F14" s="28"/>
      <c r="G14" s="28"/>
      <c r="H14" s="58"/>
      <c r="I14" s="50">
        <v>20</v>
      </c>
      <c r="J14" s="49">
        <v>3</v>
      </c>
      <c r="K14" s="28">
        <f t="shared" si="0"/>
        <v>165.29</v>
      </c>
      <c r="L14" s="28">
        <f t="shared" si="1"/>
        <v>10.14</v>
      </c>
      <c r="M14" s="30">
        <f t="shared" si="2"/>
        <v>6.13E-2</v>
      </c>
      <c r="N14" s="28">
        <f t="shared" si="3"/>
        <v>3305.8</v>
      </c>
      <c r="O14" s="50" t="s">
        <v>67</v>
      </c>
    </row>
    <row r="15" spans="1:15" ht="24">
      <c r="A15" s="63">
        <v>7</v>
      </c>
      <c r="B15" s="109" t="s">
        <v>74</v>
      </c>
      <c r="C15" s="64">
        <v>105.55</v>
      </c>
      <c r="D15" s="28">
        <v>98.74</v>
      </c>
      <c r="E15" s="28">
        <v>111.66</v>
      </c>
      <c r="F15" s="28"/>
      <c r="G15" s="28"/>
      <c r="H15" s="58"/>
      <c r="I15" s="47">
        <v>24</v>
      </c>
      <c r="J15" s="49">
        <v>3</v>
      </c>
      <c r="K15" s="28">
        <f t="shared" si="0"/>
        <v>105.32</v>
      </c>
      <c r="L15" s="28">
        <f t="shared" si="1"/>
        <v>6.46</v>
      </c>
      <c r="M15" s="30">
        <f t="shared" si="2"/>
        <v>6.13E-2</v>
      </c>
      <c r="N15" s="28">
        <f t="shared" si="3"/>
        <v>2527.6799999999998</v>
      </c>
      <c r="O15" s="50" t="s">
        <v>67</v>
      </c>
    </row>
    <row r="16" spans="1:15" ht="24">
      <c r="A16" s="63">
        <v>8</v>
      </c>
      <c r="B16" s="109" t="s">
        <v>75</v>
      </c>
      <c r="C16" s="64">
        <v>46.29</v>
      </c>
      <c r="D16" s="28">
        <v>43.3</v>
      </c>
      <c r="E16" s="28">
        <v>48.96</v>
      </c>
      <c r="F16" s="28"/>
      <c r="G16" s="28"/>
      <c r="H16" s="62"/>
      <c r="I16" s="47">
        <v>24</v>
      </c>
      <c r="J16" s="49">
        <v>3</v>
      </c>
      <c r="K16" s="28">
        <f>ROUND((C16+D16+E16+F16+G16)/J16,2)</f>
        <v>46.18</v>
      </c>
      <c r="L16" s="28">
        <f>STDEV(C16:G16)</f>
        <v>2.83</v>
      </c>
      <c r="M16" s="30">
        <f>L16/K16</f>
        <v>6.13E-2</v>
      </c>
      <c r="N16" s="28">
        <f>I16*K16</f>
        <v>1108.32</v>
      </c>
      <c r="O16" s="50" t="s">
        <v>67</v>
      </c>
    </row>
    <row r="17" spans="1:15" ht="24">
      <c r="A17" s="63">
        <v>9</v>
      </c>
      <c r="B17" s="109" t="s">
        <v>76</v>
      </c>
      <c r="C17" s="64">
        <v>117.29</v>
      </c>
      <c r="D17" s="28">
        <v>109.72</v>
      </c>
      <c r="E17" s="28">
        <v>124.07</v>
      </c>
      <c r="F17" s="28"/>
      <c r="G17" s="28"/>
      <c r="H17" s="62"/>
      <c r="I17" s="50">
        <v>30</v>
      </c>
      <c r="J17" s="49">
        <v>3</v>
      </c>
      <c r="K17" s="28">
        <f>ROUND((C17+D17+E17+F17+G17)/J17,2)</f>
        <v>117.03</v>
      </c>
      <c r="L17" s="28">
        <f>STDEV(C17:G17)</f>
        <v>7.18</v>
      </c>
      <c r="M17" s="30">
        <f>L17/K17</f>
        <v>6.1400000000000003E-2</v>
      </c>
      <c r="N17" s="28">
        <f>I17*K17</f>
        <v>3510.9</v>
      </c>
      <c r="O17" s="50" t="s">
        <v>67</v>
      </c>
    </row>
    <row r="18" spans="1:15" ht="24">
      <c r="A18" s="63">
        <v>10</v>
      </c>
      <c r="B18" s="109" t="s">
        <v>77</v>
      </c>
      <c r="C18" s="64">
        <v>248.59</v>
      </c>
      <c r="D18" s="28">
        <v>232.55</v>
      </c>
      <c r="E18" s="28">
        <v>262.97000000000003</v>
      </c>
      <c r="F18" s="28"/>
      <c r="G18" s="28"/>
      <c r="H18" s="58"/>
      <c r="I18" s="47">
        <v>11</v>
      </c>
      <c r="J18" s="49">
        <v>3</v>
      </c>
      <c r="K18" s="28">
        <f>ROUND((C18+D18+E18+F18+G18)/J18,2)</f>
        <v>248.04</v>
      </c>
      <c r="L18" s="28">
        <f>STDEV(C18:G18)</f>
        <v>15.22</v>
      </c>
      <c r="M18" s="30">
        <f>L18/K18</f>
        <v>6.1400000000000003E-2</v>
      </c>
      <c r="N18" s="28">
        <f>I18*K18</f>
        <v>2728.44</v>
      </c>
      <c r="O18" s="50" t="s">
        <v>67</v>
      </c>
    </row>
    <row r="19" spans="1:15" ht="23">
      <c r="A19" s="63">
        <v>11</v>
      </c>
      <c r="B19" s="65" t="s">
        <v>78</v>
      </c>
      <c r="C19" s="64">
        <v>148.37</v>
      </c>
      <c r="D19" s="28">
        <v>138.80000000000001</v>
      </c>
      <c r="E19" s="28">
        <v>156.94999999999999</v>
      </c>
      <c r="F19" s="28"/>
      <c r="G19" s="28"/>
      <c r="H19" s="58"/>
      <c r="I19" s="50">
        <v>30</v>
      </c>
      <c r="J19" s="49">
        <v>3</v>
      </c>
      <c r="K19" s="28">
        <f>ROUND((C19+D19+E19+F19+G19)/J19,2)</f>
        <v>148.04</v>
      </c>
      <c r="L19" s="28">
        <f>STDEV(C19:G19)</f>
        <v>9.08</v>
      </c>
      <c r="M19" s="30">
        <f>L19/K19</f>
        <v>6.13E-2</v>
      </c>
      <c r="N19" s="28">
        <f>I19*K19</f>
        <v>4441.2</v>
      </c>
      <c r="O19" s="50" t="s">
        <v>67</v>
      </c>
    </row>
    <row r="20" spans="1:15" ht="25.5" customHeight="1">
      <c r="A20" s="76" t="s">
        <v>37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59"/>
      <c r="N20" s="60">
        <f>SUM(N9:N19)</f>
        <v>61426.97</v>
      </c>
      <c r="O20" s="50"/>
    </row>
    <row r="21" spans="1:1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5"/>
      <c r="L21" s="54"/>
      <c r="M21" s="54"/>
      <c r="N21" s="55"/>
    </row>
    <row r="22" spans="1:15">
      <c r="K22" s="48" t="s">
        <v>79</v>
      </c>
      <c r="N22" s="48" t="s">
        <v>80</v>
      </c>
    </row>
  </sheetData>
  <mergeCells count="12">
    <mergeCell ref="I6:I7"/>
    <mergeCell ref="J6:J7"/>
    <mergeCell ref="O6:O7"/>
    <mergeCell ref="A2:N2"/>
    <mergeCell ref="A20:L20"/>
    <mergeCell ref="K6:M6"/>
    <mergeCell ref="A1:N1"/>
    <mergeCell ref="A3:N3"/>
    <mergeCell ref="A4:N4"/>
    <mergeCell ref="A6:A7"/>
    <mergeCell ref="B6:B7"/>
    <mergeCell ref="C6:H6"/>
  </mergeCells>
  <pageMargins left="0" right="0" top="0.59055118110236227" bottom="0.39370078740157483" header="0" footer="0"/>
  <pageSetup paperSize="9" scale="95" orientation="landscape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796875" defaultRowHeight="14"/>
  <cols>
    <col min="1" max="1" width="36.1796875" style="3" customWidth="1"/>
    <col min="2" max="2" width="51" style="2" customWidth="1"/>
    <col min="3" max="16384" width="9.1796875" style="1"/>
  </cols>
  <sheetData>
    <row r="1" spans="1:2" ht="21.75" customHeight="1">
      <c r="A1" s="66" t="s">
        <v>39</v>
      </c>
      <c r="B1" s="66"/>
    </row>
    <row r="2" spans="1:2" ht="30.75" customHeight="1">
      <c r="A2" s="66"/>
      <c r="B2" s="66"/>
    </row>
    <row r="3" spans="1:2" ht="15.5">
      <c r="A3" s="67" t="s">
        <v>0</v>
      </c>
      <c r="B3" s="67"/>
    </row>
    <row r="4" spans="1:2" ht="1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47</v>
      </c>
    </row>
    <row r="7" spans="1:2" ht="91.5" customHeight="1">
      <c r="A7" s="5" t="s">
        <v>53</v>
      </c>
      <c r="B7" s="6" t="s">
        <v>22</v>
      </c>
    </row>
    <row r="8" spans="1:2" ht="29.25" customHeight="1">
      <c r="A8" s="68" t="s">
        <v>3</v>
      </c>
      <c r="B8" s="69"/>
    </row>
    <row r="9" spans="1:2" ht="15.5">
      <c r="A9" s="39"/>
      <c r="B9" s="39"/>
    </row>
    <row r="10" spans="1:2" ht="15.5">
      <c r="A10" s="70" t="s">
        <v>4</v>
      </c>
      <c r="B10" s="70"/>
    </row>
    <row r="11" spans="1:2" ht="15.5">
      <c r="A11" s="39"/>
      <c r="B11" s="39"/>
    </row>
    <row r="12" spans="1:2" ht="15.5">
      <c r="A12" s="40" t="s">
        <v>8</v>
      </c>
      <c r="B12" s="40" t="s">
        <v>5</v>
      </c>
    </row>
    <row r="13" spans="1:2" ht="15.5">
      <c r="A13" s="39"/>
      <c r="B13" s="39"/>
    </row>
    <row r="14" spans="1:2" ht="15.5">
      <c r="A14" s="10" t="s">
        <v>6</v>
      </c>
      <c r="B14" s="39"/>
    </row>
    <row r="15" spans="1:2" ht="15.5">
      <c r="A15" s="11"/>
      <c r="B15" s="39"/>
    </row>
    <row r="16" spans="1:2" ht="29.25" customHeight="1">
      <c r="A16" s="71" t="s">
        <v>7</v>
      </c>
      <c r="B16" s="71"/>
    </row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zoomScaleNormal="100" workbookViewId="0">
      <selection activeCell="H8" sqref="H8"/>
    </sheetView>
  </sheetViews>
  <sheetFormatPr defaultRowHeight="14.5"/>
  <cols>
    <col min="1" max="1" width="3.54296875" customWidth="1"/>
    <col min="2" max="2" width="17.453125" customWidth="1"/>
    <col min="3" max="3" width="11.7265625" customWidth="1"/>
    <col min="4" max="4" width="12.1796875" customWidth="1"/>
    <col min="5" max="5" width="11.54296875" customWidth="1"/>
    <col min="6" max="6" width="10.1796875" customWidth="1"/>
    <col min="7" max="7" width="8.453125" customWidth="1"/>
    <col min="8" max="8" width="10" customWidth="1"/>
    <col min="9" max="9" width="11" customWidth="1"/>
    <col min="10" max="10" width="13.1796875" customWidth="1"/>
    <col min="11" max="11" width="11.26953125" customWidth="1"/>
    <col min="12" max="12" width="15.7265625" customWidth="1"/>
  </cols>
  <sheetData>
    <row r="1" spans="1:16" ht="24" customHeight="1">
      <c r="A1" s="90" t="s">
        <v>31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6" ht="68.25" customHeight="1">
      <c r="A2" s="91" t="s">
        <v>48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6" ht="35.25" customHeight="1">
      <c r="A3" s="89" t="s">
        <v>51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43"/>
      <c r="N3" s="43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3"/>
      <c r="J4" s="1"/>
      <c r="K4" s="1"/>
      <c r="L4" s="1"/>
    </row>
    <row r="5" spans="1:16" ht="60.75" customHeight="1">
      <c r="A5" s="92" t="s">
        <v>10</v>
      </c>
      <c r="B5" s="94" t="s">
        <v>24</v>
      </c>
      <c r="C5" s="96" t="s">
        <v>60</v>
      </c>
      <c r="D5" s="97"/>
      <c r="E5" s="97"/>
      <c r="F5" s="98"/>
      <c r="G5" s="94" t="s">
        <v>25</v>
      </c>
      <c r="H5" s="94" t="s">
        <v>26</v>
      </c>
      <c r="I5" s="86" t="s">
        <v>23</v>
      </c>
      <c r="J5" s="86"/>
      <c r="K5" s="86"/>
      <c r="L5" s="44" t="s">
        <v>38</v>
      </c>
      <c r="P5" s="31"/>
    </row>
    <row r="6" spans="1:16" ht="91">
      <c r="A6" s="93"/>
      <c r="B6" s="95"/>
      <c r="C6" s="46" t="s">
        <v>57</v>
      </c>
      <c r="D6" s="46" t="s">
        <v>58</v>
      </c>
      <c r="E6" s="46" t="s">
        <v>59</v>
      </c>
      <c r="F6" s="15"/>
      <c r="G6" s="99"/>
      <c r="H6" s="99"/>
      <c r="I6" s="26" t="s">
        <v>27</v>
      </c>
      <c r="J6" s="29" t="s">
        <v>11</v>
      </c>
      <c r="K6" s="29" t="s">
        <v>29</v>
      </c>
      <c r="L6" s="16"/>
    </row>
    <row r="7" spans="1:16" ht="40.5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34</v>
      </c>
      <c r="G7" s="17">
        <v>7</v>
      </c>
      <c r="H7" s="17" t="s">
        <v>64</v>
      </c>
      <c r="I7" s="27" t="s">
        <v>35</v>
      </c>
      <c r="J7" s="27">
        <v>10</v>
      </c>
      <c r="K7" s="27">
        <v>11</v>
      </c>
      <c r="L7" s="17" t="s">
        <v>36</v>
      </c>
    </row>
    <row r="8" spans="1:16">
      <c r="A8" s="18">
        <v>1</v>
      </c>
      <c r="B8" s="19"/>
      <c r="C8" s="20"/>
      <c r="D8" s="20"/>
      <c r="E8" s="20"/>
      <c r="F8" s="42">
        <f>C8+D8+E8</f>
        <v>0</v>
      </c>
      <c r="G8" s="21"/>
      <c r="H8" s="21"/>
      <c r="I8" s="28" t="e">
        <f t="shared" ref="I8:I14" si="0">AVERAGE(C8:E8)</f>
        <v>#DIV/0!</v>
      </c>
      <c r="J8" s="28" t="e">
        <f t="shared" ref="J8:J14" si="1">STDEV(C8:E8)</f>
        <v>#DIV/0!</v>
      </c>
      <c r="K8" s="30" t="e">
        <f>J8/I8</f>
        <v>#DIV/0!</v>
      </c>
      <c r="L8" s="20" t="e">
        <f>F8/H8*G8</f>
        <v>#DIV/0!</v>
      </c>
    </row>
    <row r="9" spans="1:16">
      <c r="A9" s="18">
        <v>2</v>
      </c>
      <c r="B9" s="19"/>
      <c r="C9" s="20"/>
      <c r="D9" s="20"/>
      <c r="E9" s="20"/>
      <c r="F9" s="42">
        <f t="shared" ref="F9:F14" si="2">C9+D9+E9</f>
        <v>0</v>
      </c>
      <c r="G9" s="21"/>
      <c r="H9" s="21"/>
      <c r="I9" s="28" t="e">
        <f t="shared" si="0"/>
        <v>#DIV/0!</v>
      </c>
      <c r="J9" s="28" t="e">
        <f t="shared" si="1"/>
        <v>#DIV/0!</v>
      </c>
      <c r="K9" s="30" t="e">
        <f t="shared" ref="K9:K14" si="3">J9/I9</f>
        <v>#DIV/0!</v>
      </c>
      <c r="L9" s="20" t="e">
        <f t="shared" ref="L9:L14" si="4">F9/H9*G9</f>
        <v>#DIV/0!</v>
      </c>
    </row>
    <row r="10" spans="1:16">
      <c r="A10" s="18">
        <v>3</v>
      </c>
      <c r="B10" s="19"/>
      <c r="C10" s="20"/>
      <c r="D10" s="20"/>
      <c r="E10" s="20"/>
      <c r="F10" s="42">
        <f t="shared" si="2"/>
        <v>0</v>
      </c>
      <c r="G10" s="21"/>
      <c r="H10" s="21"/>
      <c r="I10" s="28" t="e">
        <f t="shared" si="0"/>
        <v>#DIV/0!</v>
      </c>
      <c r="J10" s="28" t="e">
        <f t="shared" si="1"/>
        <v>#DIV/0!</v>
      </c>
      <c r="K10" s="30" t="e">
        <f t="shared" si="3"/>
        <v>#DIV/0!</v>
      </c>
      <c r="L10" s="20" t="e">
        <f t="shared" si="4"/>
        <v>#DIV/0!</v>
      </c>
    </row>
    <row r="11" spans="1:16">
      <c r="A11" s="18">
        <v>4</v>
      </c>
      <c r="B11" s="19"/>
      <c r="C11" s="20"/>
      <c r="D11" s="20"/>
      <c r="E11" s="20"/>
      <c r="F11" s="42">
        <f t="shared" si="2"/>
        <v>0</v>
      </c>
      <c r="G11" s="21"/>
      <c r="H11" s="21"/>
      <c r="I11" s="28" t="e">
        <f t="shared" si="0"/>
        <v>#DIV/0!</v>
      </c>
      <c r="J11" s="28" t="e">
        <f t="shared" si="1"/>
        <v>#DIV/0!</v>
      </c>
      <c r="K11" s="30" t="e">
        <f t="shared" si="3"/>
        <v>#DIV/0!</v>
      </c>
      <c r="L11" s="20" t="e">
        <f t="shared" si="4"/>
        <v>#DIV/0!</v>
      </c>
    </row>
    <row r="12" spans="1:16">
      <c r="A12" s="18">
        <v>5</v>
      </c>
      <c r="B12" s="19"/>
      <c r="C12" s="20"/>
      <c r="D12" s="20"/>
      <c r="E12" s="20"/>
      <c r="F12" s="42">
        <f t="shared" si="2"/>
        <v>0</v>
      </c>
      <c r="G12" s="21"/>
      <c r="H12" s="21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20" t="e">
        <f t="shared" si="4"/>
        <v>#DIV/0!</v>
      </c>
    </row>
    <row r="13" spans="1:16">
      <c r="A13" s="18">
        <v>6</v>
      </c>
      <c r="B13" s="19"/>
      <c r="C13" s="20"/>
      <c r="D13" s="20"/>
      <c r="E13" s="20"/>
      <c r="F13" s="42">
        <f t="shared" si="2"/>
        <v>0</v>
      </c>
      <c r="G13" s="21"/>
      <c r="H13" s="21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20" t="e">
        <f t="shared" si="4"/>
        <v>#DIV/0!</v>
      </c>
    </row>
    <row r="14" spans="1:16">
      <c r="A14" s="18">
        <v>7</v>
      </c>
      <c r="B14" s="19"/>
      <c r="C14" s="20"/>
      <c r="D14" s="20"/>
      <c r="E14" s="20"/>
      <c r="F14" s="42">
        <f t="shared" si="2"/>
        <v>0</v>
      </c>
      <c r="G14" s="21"/>
      <c r="H14" s="21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20" t="e">
        <f t="shared" si="4"/>
        <v>#DIV/0!</v>
      </c>
    </row>
    <row r="15" spans="1:16" ht="6" customHeight="1">
      <c r="A15" s="34"/>
      <c r="B15" s="34"/>
      <c r="C15" s="34"/>
      <c r="D15" s="34"/>
      <c r="E15" s="34"/>
      <c r="F15" s="35"/>
      <c r="G15" s="34"/>
      <c r="H15" s="34"/>
      <c r="I15" s="36"/>
      <c r="J15" s="36"/>
      <c r="K15" s="37"/>
      <c r="L15" s="36"/>
    </row>
    <row r="16" spans="1:16" ht="33" customHeight="1">
      <c r="A16" s="87" t="s">
        <v>37</v>
      </c>
      <c r="B16" s="88"/>
      <c r="C16" s="88"/>
      <c r="D16" s="88"/>
      <c r="E16" s="88"/>
      <c r="F16" s="88"/>
      <c r="G16" s="88"/>
      <c r="H16" s="88"/>
      <c r="I16" s="88"/>
      <c r="J16" s="41"/>
      <c r="K16" s="41"/>
      <c r="L16" s="23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3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zoomScaleNormal="100" workbookViewId="0">
      <selection activeCell="D14" sqref="D14"/>
    </sheetView>
  </sheetViews>
  <sheetFormatPr defaultColWidth="9.1796875" defaultRowHeight="14"/>
  <cols>
    <col min="1" max="1" width="36.1796875" style="3" customWidth="1"/>
    <col min="2" max="2" width="49" style="2" customWidth="1"/>
    <col min="3" max="16384" width="9.1796875" style="1"/>
  </cols>
  <sheetData>
    <row r="1" spans="1:2" ht="21.75" customHeight="1">
      <c r="A1" s="66" t="s">
        <v>39</v>
      </c>
      <c r="B1" s="66"/>
    </row>
    <row r="2" spans="1:2" ht="54.75" customHeight="1">
      <c r="A2" s="66"/>
      <c r="B2" s="66"/>
    </row>
    <row r="3" spans="1:2" ht="15.5">
      <c r="A3" s="67" t="s">
        <v>0</v>
      </c>
      <c r="B3" s="67"/>
    </row>
    <row r="4" spans="1:2" ht="1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40</v>
      </c>
    </row>
    <row r="7" spans="1:2" ht="91.5" customHeight="1">
      <c r="A7" s="5" t="s">
        <v>53</v>
      </c>
      <c r="B7" s="6" t="s">
        <v>22</v>
      </c>
    </row>
    <row r="8" spans="1:2" ht="29.25" customHeight="1">
      <c r="A8" s="68" t="s">
        <v>3</v>
      </c>
      <c r="B8" s="69"/>
    </row>
    <row r="9" spans="1:2" ht="15.5">
      <c r="A9" s="8"/>
      <c r="B9" s="8"/>
    </row>
    <row r="10" spans="1:2" ht="15.5">
      <c r="A10" s="70" t="s">
        <v>4</v>
      </c>
      <c r="B10" s="70"/>
    </row>
    <row r="11" spans="1:2" ht="15.5">
      <c r="A11" s="8"/>
      <c r="B11" s="8"/>
    </row>
    <row r="12" spans="1:2" ht="15.5">
      <c r="A12" s="12" t="s">
        <v>8</v>
      </c>
      <c r="B12" s="12" t="s">
        <v>5</v>
      </c>
    </row>
    <row r="13" spans="1:2" ht="15.5">
      <c r="A13" s="8"/>
      <c r="B13" s="8"/>
    </row>
    <row r="14" spans="1:2" ht="15.5">
      <c r="A14" s="10" t="s">
        <v>6</v>
      </c>
      <c r="B14" s="8"/>
    </row>
    <row r="15" spans="1:2" ht="15.5">
      <c r="A15" s="11"/>
      <c r="B15" s="8"/>
    </row>
    <row r="16" spans="1:2" ht="29.25" customHeight="1">
      <c r="A16" s="71" t="s">
        <v>7</v>
      </c>
      <c r="B16" s="71"/>
    </row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zoomScaleNormal="100" workbookViewId="0">
      <selection activeCell="H10" sqref="H10"/>
    </sheetView>
  </sheetViews>
  <sheetFormatPr defaultRowHeight="14.5"/>
  <cols>
    <col min="1" max="1" width="3.54296875" customWidth="1"/>
    <col min="2" max="2" width="17.453125" customWidth="1"/>
    <col min="3" max="3" width="7.7265625" customWidth="1"/>
    <col min="4" max="5" width="8" customWidth="1"/>
    <col min="6" max="6" width="8.81640625" customWidth="1"/>
    <col min="7" max="8" width="8.453125" customWidth="1"/>
    <col min="9" max="9" width="11" customWidth="1"/>
    <col min="10" max="10" width="13.1796875" customWidth="1"/>
    <col min="11" max="11" width="11.26953125" customWidth="1"/>
    <col min="12" max="12" width="12.1796875" customWidth="1"/>
    <col min="13" max="13" width="9.453125" customWidth="1"/>
    <col min="14" max="14" width="10.7265625" customWidth="1"/>
  </cols>
  <sheetData>
    <row r="1" spans="1:18" ht="24" customHeight="1">
      <c r="A1" s="90" t="s">
        <v>31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</row>
    <row r="2" spans="1:18" ht="14.25" customHeight="1">
      <c r="A2" s="91" t="s">
        <v>32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8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</row>
    <row r="4" spans="1:18" ht="49.5" customHeight="1">
      <c r="A4" s="89" t="s">
        <v>33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</row>
    <row r="5" spans="1:18" ht="21.75" customHeight="1">
      <c r="A5" s="89" t="s">
        <v>44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</row>
    <row r="6" spans="1:18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  <c r="M6" s="1"/>
      <c r="N6" s="13"/>
    </row>
    <row r="7" spans="1:18" ht="76.5" customHeight="1">
      <c r="A7" s="92" t="s">
        <v>10</v>
      </c>
      <c r="B7" s="94" t="s">
        <v>24</v>
      </c>
      <c r="C7" s="96" t="s">
        <v>60</v>
      </c>
      <c r="D7" s="97"/>
      <c r="E7" s="97"/>
      <c r="F7" s="98"/>
      <c r="G7" s="94" t="s">
        <v>25</v>
      </c>
      <c r="H7" s="94" t="s">
        <v>26</v>
      </c>
      <c r="I7" s="100" t="s">
        <v>23</v>
      </c>
      <c r="J7" s="100"/>
      <c r="K7" s="100"/>
      <c r="L7" s="14" t="s">
        <v>38</v>
      </c>
      <c r="M7" s="45" t="s">
        <v>56</v>
      </c>
      <c r="N7" s="101" t="s">
        <v>43</v>
      </c>
      <c r="R7" s="31"/>
    </row>
    <row r="8" spans="1:18" ht="156">
      <c r="A8" s="93"/>
      <c r="B8" s="95"/>
      <c r="C8" s="46" t="s">
        <v>57</v>
      </c>
      <c r="D8" s="46" t="s">
        <v>58</v>
      </c>
      <c r="E8" s="46" t="s">
        <v>59</v>
      </c>
      <c r="F8" s="15"/>
      <c r="G8" s="99"/>
      <c r="H8" s="99"/>
      <c r="I8" s="26" t="s">
        <v>27</v>
      </c>
      <c r="J8" s="29" t="s">
        <v>11</v>
      </c>
      <c r="K8" s="29" t="s">
        <v>29</v>
      </c>
      <c r="L8" s="16"/>
      <c r="M8" s="32" t="s">
        <v>55</v>
      </c>
      <c r="N8" s="102"/>
    </row>
    <row r="9" spans="1:18" ht="54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64</v>
      </c>
      <c r="I9" s="27" t="s">
        <v>35</v>
      </c>
      <c r="J9" s="27">
        <v>10</v>
      </c>
      <c r="K9" s="27">
        <v>11</v>
      </c>
      <c r="L9" s="17" t="s">
        <v>36</v>
      </c>
      <c r="M9" s="17">
        <v>13</v>
      </c>
      <c r="N9" s="17">
        <v>14</v>
      </c>
    </row>
    <row r="10" spans="1:18">
      <c r="A10" s="18">
        <v>1</v>
      </c>
      <c r="B10" s="19"/>
      <c r="C10" s="20"/>
      <c r="D10" s="20"/>
      <c r="E10" s="20"/>
      <c r="F10" s="25">
        <f>C10+D10+E10</f>
        <v>0</v>
      </c>
      <c r="G10" s="21"/>
      <c r="H10" s="21"/>
      <c r="I10" s="28" t="e">
        <f t="shared" ref="I10:I16" si="0">AVERAGE(C10:E10)</f>
        <v>#DIV/0!</v>
      </c>
      <c r="J10" s="28" t="e">
        <f t="shared" ref="J10:J16" si="1">STDEV(C10:E10)</f>
        <v>#DIV/0!</v>
      </c>
      <c r="K10" s="30" t="e">
        <f>J10/I10</f>
        <v>#DIV/0!</v>
      </c>
      <c r="L10" s="20" t="e">
        <f>F10/H10*G10</f>
        <v>#DIV/0!</v>
      </c>
      <c r="M10" s="33"/>
      <c r="N10" s="20" t="e">
        <f>L10*(1+M10)</f>
        <v>#DIV/0!</v>
      </c>
    </row>
    <row r="11" spans="1:18">
      <c r="A11" s="18">
        <v>2</v>
      </c>
      <c r="B11" s="19"/>
      <c r="C11" s="20"/>
      <c r="D11" s="20"/>
      <c r="E11" s="20"/>
      <c r="F11" s="25">
        <f t="shared" ref="F11:F16" si="2">C11+D11+E11</f>
        <v>0</v>
      </c>
      <c r="G11" s="21"/>
      <c r="H11" s="21"/>
      <c r="I11" s="28" t="e">
        <f t="shared" si="0"/>
        <v>#DIV/0!</v>
      </c>
      <c r="J11" s="28" t="e">
        <f t="shared" si="1"/>
        <v>#DIV/0!</v>
      </c>
      <c r="K11" s="30" t="e">
        <f t="shared" ref="K11:K16" si="3">J11/I11</f>
        <v>#DIV/0!</v>
      </c>
      <c r="L11" s="20" t="e">
        <f t="shared" ref="L11:L16" si="4">F11/H11*G11</f>
        <v>#DIV/0!</v>
      </c>
      <c r="M11" s="33"/>
      <c r="N11" s="20" t="e">
        <f t="shared" ref="N11:N16" si="5">L11*(1+M11)</f>
        <v>#DIV/0!</v>
      </c>
    </row>
    <row r="12" spans="1:18">
      <c r="A12" s="18">
        <v>3</v>
      </c>
      <c r="B12" s="19"/>
      <c r="C12" s="20"/>
      <c r="D12" s="20"/>
      <c r="E12" s="20"/>
      <c r="F12" s="25">
        <f t="shared" si="2"/>
        <v>0</v>
      </c>
      <c r="G12" s="21"/>
      <c r="H12" s="21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20" t="e">
        <f t="shared" si="4"/>
        <v>#DIV/0!</v>
      </c>
      <c r="M12" s="33"/>
      <c r="N12" s="20" t="e">
        <f t="shared" si="5"/>
        <v>#DIV/0!</v>
      </c>
    </row>
    <row r="13" spans="1:18">
      <c r="A13" s="18">
        <v>4</v>
      </c>
      <c r="B13" s="19"/>
      <c r="C13" s="20"/>
      <c r="D13" s="20"/>
      <c r="E13" s="20"/>
      <c r="F13" s="25">
        <f t="shared" si="2"/>
        <v>0</v>
      </c>
      <c r="G13" s="21"/>
      <c r="H13" s="21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20" t="e">
        <f t="shared" si="4"/>
        <v>#DIV/0!</v>
      </c>
      <c r="M13" s="33"/>
      <c r="N13" s="20" t="e">
        <f t="shared" si="5"/>
        <v>#DIV/0!</v>
      </c>
    </row>
    <row r="14" spans="1:18">
      <c r="A14" s="18">
        <v>5</v>
      </c>
      <c r="B14" s="19"/>
      <c r="C14" s="20"/>
      <c r="D14" s="20"/>
      <c r="E14" s="20"/>
      <c r="F14" s="25">
        <f t="shared" si="2"/>
        <v>0</v>
      </c>
      <c r="G14" s="21"/>
      <c r="H14" s="21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20" t="e">
        <f t="shared" si="4"/>
        <v>#DIV/0!</v>
      </c>
      <c r="M14" s="33"/>
      <c r="N14" s="20" t="e">
        <f t="shared" si="5"/>
        <v>#DIV/0!</v>
      </c>
    </row>
    <row r="15" spans="1:18">
      <c r="A15" s="18">
        <v>6</v>
      </c>
      <c r="B15" s="19"/>
      <c r="C15" s="20"/>
      <c r="D15" s="20"/>
      <c r="E15" s="20"/>
      <c r="F15" s="25">
        <f t="shared" si="2"/>
        <v>0</v>
      </c>
      <c r="G15" s="21"/>
      <c r="H15" s="21"/>
      <c r="I15" s="28" t="e">
        <f t="shared" si="0"/>
        <v>#DIV/0!</v>
      </c>
      <c r="J15" s="28" t="e">
        <f t="shared" si="1"/>
        <v>#DIV/0!</v>
      </c>
      <c r="K15" s="30" t="e">
        <f t="shared" si="3"/>
        <v>#DIV/0!</v>
      </c>
      <c r="L15" s="20" t="e">
        <f t="shared" si="4"/>
        <v>#DIV/0!</v>
      </c>
      <c r="M15" s="33"/>
      <c r="N15" s="20" t="e">
        <f t="shared" si="5"/>
        <v>#DIV/0!</v>
      </c>
    </row>
    <row r="16" spans="1:18">
      <c r="A16" s="18">
        <v>7</v>
      </c>
      <c r="B16" s="19"/>
      <c r="C16" s="20"/>
      <c r="D16" s="20"/>
      <c r="E16" s="20"/>
      <c r="F16" s="25">
        <f t="shared" si="2"/>
        <v>0</v>
      </c>
      <c r="G16" s="21"/>
      <c r="H16" s="21"/>
      <c r="I16" s="28" t="e">
        <f t="shared" si="0"/>
        <v>#DIV/0!</v>
      </c>
      <c r="J16" s="28" t="e">
        <f t="shared" si="1"/>
        <v>#DIV/0!</v>
      </c>
      <c r="K16" s="30" t="e">
        <f t="shared" si="3"/>
        <v>#DIV/0!</v>
      </c>
      <c r="L16" s="20" t="e">
        <f t="shared" si="4"/>
        <v>#DIV/0!</v>
      </c>
      <c r="M16" s="33"/>
      <c r="N16" s="20" t="e">
        <f t="shared" si="5"/>
        <v>#DIV/0!</v>
      </c>
    </row>
    <row r="17" spans="1:14" ht="6" customHeight="1">
      <c r="A17" s="34"/>
      <c r="B17" s="34"/>
      <c r="C17" s="34"/>
      <c r="D17" s="34"/>
      <c r="E17" s="34"/>
      <c r="F17" s="35"/>
      <c r="G17" s="34"/>
      <c r="H17" s="34"/>
      <c r="I17" s="36"/>
      <c r="J17" s="36"/>
      <c r="K17" s="37"/>
      <c r="L17" s="36"/>
      <c r="M17" s="38"/>
      <c r="N17" s="36"/>
    </row>
    <row r="18" spans="1:14" ht="33" customHeight="1">
      <c r="A18" s="87" t="s">
        <v>37</v>
      </c>
      <c r="B18" s="88"/>
      <c r="C18" s="88"/>
      <c r="D18" s="88"/>
      <c r="E18" s="88"/>
      <c r="F18" s="88"/>
      <c r="G18" s="88"/>
      <c r="H18" s="88"/>
      <c r="I18" s="88"/>
      <c r="J18" s="22"/>
      <c r="K18" s="22"/>
      <c r="L18" s="23" t="e">
        <f>SUM(L10:L17)</f>
        <v>#DIV/0!</v>
      </c>
      <c r="M18" s="23"/>
      <c r="N18" s="23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  <c r="M19" s="1"/>
      <c r="N19" s="13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zoomScaleNormal="100" workbookViewId="0">
      <selection activeCell="B5" sqref="B5"/>
    </sheetView>
  </sheetViews>
  <sheetFormatPr defaultColWidth="9.1796875" defaultRowHeight="14"/>
  <cols>
    <col min="1" max="1" width="36.1796875" style="3" customWidth="1"/>
    <col min="2" max="2" width="49" style="2" customWidth="1"/>
    <col min="3" max="16384" width="9.1796875" style="1"/>
  </cols>
  <sheetData>
    <row r="1" spans="1:2" ht="21.75" customHeight="1">
      <c r="A1" s="66" t="s">
        <v>39</v>
      </c>
      <c r="B1" s="66"/>
    </row>
    <row r="2" spans="1:2" ht="54.75" customHeight="1">
      <c r="A2" s="66"/>
      <c r="B2" s="66"/>
    </row>
    <row r="3" spans="1:2" ht="15.5">
      <c r="A3" s="67" t="s">
        <v>0</v>
      </c>
      <c r="B3" s="67"/>
    </row>
    <row r="4" spans="1:2" ht="1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42</v>
      </c>
    </row>
    <row r="7" spans="1:2" ht="91.5" customHeight="1">
      <c r="A7" s="5" t="s">
        <v>53</v>
      </c>
      <c r="B7" s="6" t="s">
        <v>22</v>
      </c>
    </row>
    <row r="8" spans="1:2" ht="29.25" customHeight="1">
      <c r="A8" s="68" t="s">
        <v>3</v>
      </c>
      <c r="B8" s="69"/>
    </row>
    <row r="9" spans="1:2" ht="15.5">
      <c r="A9" s="8"/>
      <c r="B9" s="8"/>
    </row>
    <row r="10" spans="1:2" ht="15.5">
      <c r="A10" s="70" t="s">
        <v>4</v>
      </c>
      <c r="B10" s="70"/>
    </row>
    <row r="11" spans="1:2" ht="15.5">
      <c r="A11" s="8"/>
      <c r="B11" s="8"/>
    </row>
    <row r="12" spans="1:2" ht="15.5">
      <c r="A12" s="12" t="s">
        <v>8</v>
      </c>
      <c r="B12" s="12" t="s">
        <v>5</v>
      </c>
    </row>
    <row r="13" spans="1:2" ht="15.5">
      <c r="A13" s="8"/>
      <c r="B13" s="8"/>
    </row>
    <row r="14" spans="1:2" ht="15.5">
      <c r="A14" s="10" t="s">
        <v>6</v>
      </c>
      <c r="B14" s="8"/>
    </row>
    <row r="15" spans="1:2" ht="15.5">
      <c r="A15" s="11"/>
      <c r="B15" s="8"/>
    </row>
    <row r="16" spans="1:2" ht="29.25" customHeight="1">
      <c r="A16" s="71" t="s">
        <v>7</v>
      </c>
      <c r="B16" s="71"/>
    </row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zoomScaleNormal="100" workbookViewId="0">
      <selection activeCell="I23" sqref="I23"/>
    </sheetView>
  </sheetViews>
  <sheetFormatPr defaultRowHeight="14.5"/>
  <cols>
    <col min="1" max="1" width="3.54296875" customWidth="1"/>
    <col min="2" max="2" width="17.453125" customWidth="1"/>
    <col min="3" max="3" width="11.7265625" customWidth="1"/>
    <col min="4" max="4" width="12.1796875" customWidth="1"/>
    <col min="5" max="5" width="11.54296875" customWidth="1"/>
    <col min="6" max="6" width="10.1796875" customWidth="1"/>
    <col min="7" max="7" width="8.453125" customWidth="1"/>
    <col min="8" max="8" width="10" customWidth="1"/>
    <col min="9" max="9" width="11" customWidth="1"/>
    <col min="10" max="10" width="13.1796875" customWidth="1"/>
    <col min="11" max="11" width="11.26953125" customWidth="1"/>
    <col min="12" max="12" width="15.7265625" customWidth="1"/>
  </cols>
  <sheetData>
    <row r="1" spans="1:16" ht="24" customHeight="1">
      <c r="A1" s="90" t="s">
        <v>31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6" ht="14.25" customHeight="1">
      <c r="A2" s="91" t="s">
        <v>46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6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</row>
    <row r="4" spans="1:16" ht="49.5" customHeight="1">
      <c r="A4" s="89" t="s">
        <v>52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</row>
    <row r="5" spans="1:16" ht="21" customHeight="1">
      <c r="A5" s="89" t="s">
        <v>49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6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</row>
    <row r="7" spans="1:16" ht="75" customHeight="1">
      <c r="A7" s="92" t="s">
        <v>10</v>
      </c>
      <c r="B7" s="94" t="s">
        <v>24</v>
      </c>
      <c r="C7" s="96" t="s">
        <v>60</v>
      </c>
      <c r="D7" s="97"/>
      <c r="E7" s="97"/>
      <c r="F7" s="98"/>
      <c r="G7" s="94" t="s">
        <v>25</v>
      </c>
      <c r="H7" s="94" t="s">
        <v>26</v>
      </c>
      <c r="I7" s="86" t="s">
        <v>23</v>
      </c>
      <c r="J7" s="86"/>
      <c r="K7" s="86"/>
      <c r="L7" s="14" t="s">
        <v>38</v>
      </c>
      <c r="P7" s="31"/>
    </row>
    <row r="8" spans="1:16" ht="91">
      <c r="A8" s="93"/>
      <c r="B8" s="95"/>
      <c r="C8" s="46" t="s">
        <v>57</v>
      </c>
      <c r="D8" s="46" t="s">
        <v>58</v>
      </c>
      <c r="E8" s="46" t="s">
        <v>59</v>
      </c>
      <c r="F8" s="15"/>
      <c r="G8" s="99"/>
      <c r="H8" s="99"/>
      <c r="I8" s="26" t="s">
        <v>27</v>
      </c>
      <c r="J8" s="29" t="s">
        <v>11</v>
      </c>
      <c r="K8" s="29" t="s">
        <v>29</v>
      </c>
      <c r="L8" s="16"/>
    </row>
    <row r="9" spans="1:16" ht="40.5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64</v>
      </c>
      <c r="I9" s="27" t="s">
        <v>35</v>
      </c>
      <c r="J9" s="27">
        <v>10</v>
      </c>
      <c r="K9" s="27">
        <v>11</v>
      </c>
      <c r="L9" s="17" t="s">
        <v>36</v>
      </c>
    </row>
    <row r="10" spans="1:16">
      <c r="A10" s="18">
        <v>1</v>
      </c>
      <c r="B10" s="19"/>
      <c r="C10" s="20"/>
      <c r="D10" s="20"/>
      <c r="E10" s="20"/>
      <c r="F10" s="25">
        <f>C10+D10+E10</f>
        <v>0</v>
      </c>
      <c r="G10" s="21"/>
      <c r="H10" s="21"/>
      <c r="I10" s="28" t="e">
        <f t="shared" ref="I10:I16" si="0">AVERAGE(C10:E10)</f>
        <v>#DIV/0!</v>
      </c>
      <c r="J10" s="28" t="e">
        <f t="shared" ref="J10:J16" si="1">STDEV(C10:E10)</f>
        <v>#DIV/0!</v>
      </c>
      <c r="K10" s="30" t="e">
        <f>J10/I10</f>
        <v>#DIV/0!</v>
      </c>
      <c r="L10" s="20" t="e">
        <f>F10/H10*G10</f>
        <v>#DIV/0!</v>
      </c>
    </row>
    <row r="11" spans="1:16">
      <c r="A11" s="18">
        <v>2</v>
      </c>
      <c r="B11" s="19"/>
      <c r="C11" s="20"/>
      <c r="D11" s="20"/>
      <c r="E11" s="20"/>
      <c r="F11" s="25">
        <f t="shared" ref="F11:F16" si="2">C11+D11+E11</f>
        <v>0</v>
      </c>
      <c r="G11" s="21"/>
      <c r="H11" s="21"/>
      <c r="I11" s="28" t="e">
        <f t="shared" si="0"/>
        <v>#DIV/0!</v>
      </c>
      <c r="J11" s="28" t="e">
        <f t="shared" si="1"/>
        <v>#DIV/0!</v>
      </c>
      <c r="K11" s="30" t="e">
        <f t="shared" ref="K11:K16" si="3">J11/I11</f>
        <v>#DIV/0!</v>
      </c>
      <c r="L11" s="20" t="e">
        <f t="shared" ref="L11:L16" si="4">F11/H11*G11</f>
        <v>#DIV/0!</v>
      </c>
    </row>
    <row r="12" spans="1:16">
      <c r="A12" s="18">
        <v>3</v>
      </c>
      <c r="B12" s="19"/>
      <c r="C12" s="20"/>
      <c r="D12" s="20"/>
      <c r="E12" s="20"/>
      <c r="F12" s="25">
        <f t="shared" si="2"/>
        <v>0</v>
      </c>
      <c r="G12" s="21"/>
      <c r="H12" s="21"/>
      <c r="I12" s="28" t="e">
        <f t="shared" si="0"/>
        <v>#DIV/0!</v>
      </c>
      <c r="J12" s="28" t="e">
        <f t="shared" si="1"/>
        <v>#DIV/0!</v>
      </c>
      <c r="K12" s="30" t="e">
        <f t="shared" si="3"/>
        <v>#DIV/0!</v>
      </c>
      <c r="L12" s="20" t="e">
        <f t="shared" si="4"/>
        <v>#DIV/0!</v>
      </c>
    </row>
    <row r="13" spans="1:16">
      <c r="A13" s="18">
        <v>4</v>
      </c>
      <c r="B13" s="19"/>
      <c r="C13" s="20"/>
      <c r="D13" s="20"/>
      <c r="E13" s="20"/>
      <c r="F13" s="25">
        <f t="shared" si="2"/>
        <v>0</v>
      </c>
      <c r="G13" s="21"/>
      <c r="H13" s="21"/>
      <c r="I13" s="28" t="e">
        <f t="shared" si="0"/>
        <v>#DIV/0!</v>
      </c>
      <c r="J13" s="28" t="e">
        <f t="shared" si="1"/>
        <v>#DIV/0!</v>
      </c>
      <c r="K13" s="30" t="e">
        <f t="shared" si="3"/>
        <v>#DIV/0!</v>
      </c>
      <c r="L13" s="20" t="e">
        <f t="shared" si="4"/>
        <v>#DIV/0!</v>
      </c>
    </row>
    <row r="14" spans="1:16">
      <c r="A14" s="18">
        <v>5</v>
      </c>
      <c r="B14" s="19"/>
      <c r="C14" s="20"/>
      <c r="D14" s="20"/>
      <c r="E14" s="20"/>
      <c r="F14" s="25">
        <f t="shared" si="2"/>
        <v>0</v>
      </c>
      <c r="G14" s="21"/>
      <c r="H14" s="21"/>
      <c r="I14" s="28" t="e">
        <f t="shared" si="0"/>
        <v>#DIV/0!</v>
      </c>
      <c r="J14" s="28" t="e">
        <f t="shared" si="1"/>
        <v>#DIV/0!</v>
      </c>
      <c r="K14" s="30" t="e">
        <f t="shared" si="3"/>
        <v>#DIV/0!</v>
      </c>
      <c r="L14" s="20" t="e">
        <f t="shared" si="4"/>
        <v>#DIV/0!</v>
      </c>
    </row>
    <row r="15" spans="1:16">
      <c r="A15" s="18">
        <v>6</v>
      </c>
      <c r="B15" s="19"/>
      <c r="C15" s="20"/>
      <c r="D15" s="20"/>
      <c r="E15" s="20"/>
      <c r="F15" s="25">
        <f t="shared" si="2"/>
        <v>0</v>
      </c>
      <c r="G15" s="21"/>
      <c r="H15" s="21"/>
      <c r="I15" s="28" t="e">
        <f t="shared" si="0"/>
        <v>#DIV/0!</v>
      </c>
      <c r="J15" s="28" t="e">
        <f t="shared" si="1"/>
        <v>#DIV/0!</v>
      </c>
      <c r="K15" s="30" t="e">
        <f t="shared" si="3"/>
        <v>#DIV/0!</v>
      </c>
      <c r="L15" s="20" t="e">
        <f t="shared" si="4"/>
        <v>#DIV/0!</v>
      </c>
    </row>
    <row r="16" spans="1:16">
      <c r="A16" s="18">
        <v>7</v>
      </c>
      <c r="B16" s="19"/>
      <c r="C16" s="20"/>
      <c r="D16" s="20"/>
      <c r="E16" s="20"/>
      <c r="F16" s="25">
        <f t="shared" si="2"/>
        <v>0</v>
      </c>
      <c r="G16" s="21"/>
      <c r="H16" s="21"/>
      <c r="I16" s="28" t="e">
        <f t="shared" si="0"/>
        <v>#DIV/0!</v>
      </c>
      <c r="J16" s="28" t="e">
        <f t="shared" si="1"/>
        <v>#DIV/0!</v>
      </c>
      <c r="K16" s="30" t="e">
        <f t="shared" si="3"/>
        <v>#DIV/0!</v>
      </c>
      <c r="L16" s="20" t="e">
        <f t="shared" si="4"/>
        <v>#DIV/0!</v>
      </c>
    </row>
    <row r="17" spans="1:12" ht="6" customHeight="1">
      <c r="A17" s="34"/>
      <c r="B17" s="34"/>
      <c r="C17" s="34"/>
      <c r="D17" s="34"/>
      <c r="E17" s="34"/>
      <c r="F17" s="35"/>
      <c r="G17" s="34"/>
      <c r="H17" s="34"/>
      <c r="I17" s="36"/>
      <c r="J17" s="36"/>
      <c r="K17" s="37"/>
      <c r="L17" s="36"/>
    </row>
    <row r="18" spans="1:12" ht="33" customHeight="1">
      <c r="A18" s="87" t="s">
        <v>37</v>
      </c>
      <c r="B18" s="88"/>
      <c r="C18" s="88"/>
      <c r="D18" s="88"/>
      <c r="E18" s="88"/>
      <c r="F18" s="88"/>
      <c r="G18" s="88"/>
      <c r="H18" s="88"/>
      <c r="I18" s="88"/>
      <c r="J18" s="22"/>
      <c r="K18" s="22"/>
      <c r="L18" s="23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zoomScaleNormal="100" workbookViewId="0">
      <selection activeCell="G12" sqref="G12"/>
    </sheetView>
  </sheetViews>
  <sheetFormatPr defaultRowHeight="14.5"/>
  <cols>
    <col min="1" max="1" width="32.1796875" customWidth="1"/>
    <col min="2" max="2" width="54.453125" customWidth="1"/>
  </cols>
  <sheetData>
    <row r="1" spans="1:2" ht="15.5">
      <c r="A1" s="7"/>
      <c r="B1" s="10" t="s">
        <v>13</v>
      </c>
    </row>
    <row r="2" spans="1:2" ht="32.25" customHeight="1">
      <c r="A2" s="66" t="s">
        <v>14</v>
      </c>
      <c r="B2" s="66"/>
    </row>
    <row r="3" spans="1:2" ht="33.75" customHeight="1">
      <c r="A3" s="66"/>
      <c r="B3" s="66"/>
    </row>
    <row r="4" spans="1:2" ht="15.5">
      <c r="A4" s="103" t="s">
        <v>0</v>
      </c>
      <c r="B4" s="103"/>
    </row>
    <row r="5" spans="1:2" ht="15.5">
      <c r="A5" s="104" t="s">
        <v>1</v>
      </c>
      <c r="B5" s="24" t="s">
        <v>15</v>
      </c>
    </row>
    <row r="6" spans="1:2" ht="54.75" customHeight="1">
      <c r="A6" s="105"/>
      <c r="B6" s="24" t="s">
        <v>16</v>
      </c>
    </row>
    <row r="7" spans="1:2" ht="42" customHeight="1">
      <c r="A7" s="105"/>
      <c r="B7" s="24" t="s">
        <v>17</v>
      </c>
    </row>
    <row r="8" spans="1:2" ht="38.25" customHeight="1">
      <c r="A8" s="106"/>
      <c r="B8" s="24" t="s">
        <v>18</v>
      </c>
    </row>
    <row r="9" spans="1:2" ht="111" customHeight="1">
      <c r="A9" s="5" t="s">
        <v>19</v>
      </c>
      <c r="B9" s="5" t="s">
        <v>20</v>
      </c>
    </row>
    <row r="10" spans="1:2" ht="15.5">
      <c r="A10" s="5" t="s">
        <v>21</v>
      </c>
      <c r="B10" s="5"/>
    </row>
    <row r="11" spans="1:2" ht="98.25" customHeight="1">
      <c r="A11" s="5" t="s">
        <v>54</v>
      </c>
      <c r="B11" s="6" t="s">
        <v>22</v>
      </c>
    </row>
    <row r="12" spans="1:2" ht="15.5">
      <c r="A12" s="7"/>
      <c r="B12" s="7"/>
    </row>
    <row r="13" spans="1:2" ht="15.5">
      <c r="A13" s="11"/>
      <c r="B13" s="7"/>
    </row>
    <row r="14" spans="1:2" ht="15.5">
      <c r="A14" s="71" t="s">
        <v>7</v>
      </c>
      <c r="B14" s="71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НМЦК-п.3.7.1</vt:lpstr>
      <vt:lpstr>Прилож.1 - п.3.7.1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Ольга</cp:lastModifiedBy>
  <cp:lastPrinted>2022-07-06T10:25:51Z</cp:lastPrinted>
  <dcterms:created xsi:type="dcterms:W3CDTF">2011-08-15T06:57:36Z</dcterms:created>
  <dcterms:modified xsi:type="dcterms:W3CDTF">2026-05-29T07:03:52Z</dcterms:modified>
</cp:coreProperties>
</file>