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8800" windowHeight="12495"/>
  </bookViews>
  <sheets>
    <sheet name="НМЦК" sheetId="9" r:id="rId1"/>
  </sheets>
  <definedNames>
    <definedName name="_xlnm._FilterDatabase" localSheetId="0" hidden="1">НМЦК!$A$6:$L$6</definedName>
    <definedName name="Print_Area" localSheetId="0">НМЦК!$A$1:$P$25</definedName>
  </definedNames>
  <calcPr calcId="125725" fullPrecision="0"/>
</workbook>
</file>

<file path=xl/calcChain.xml><?xml version="1.0" encoding="utf-8"?>
<calcChain xmlns="http://schemas.openxmlformats.org/spreadsheetml/2006/main">
  <c r="I7" i="9"/>
  <c r="J7"/>
  <c r="M7" s="1"/>
  <c r="N7" s="1"/>
  <c r="K7"/>
  <c r="O7"/>
  <c r="P7" s="1"/>
  <c r="I8"/>
  <c r="J8"/>
  <c r="M8" s="1"/>
  <c r="N8" s="1"/>
  <c r="K8"/>
  <c r="O8"/>
  <c r="P8" s="1"/>
  <c r="I9"/>
  <c r="J9"/>
  <c r="M9" s="1"/>
  <c r="N9" s="1"/>
  <c r="K9"/>
  <c r="O9"/>
  <c r="P9" s="1"/>
  <c r="I10"/>
  <c r="J10"/>
  <c r="M10" s="1"/>
  <c r="N10" s="1"/>
  <c r="K10"/>
  <c r="O10"/>
  <c r="P10" s="1"/>
  <c r="I11"/>
  <c r="J11"/>
  <c r="M11" s="1"/>
  <c r="N11" s="1"/>
  <c r="K11"/>
  <c r="O11"/>
  <c r="P11" s="1"/>
  <c r="I12"/>
  <c r="J12"/>
  <c r="M12" s="1"/>
  <c r="N12" s="1"/>
  <c r="K12"/>
  <c r="O12"/>
  <c r="P12" s="1"/>
  <c r="I13"/>
  <c r="J13"/>
  <c r="M13" s="1"/>
  <c r="N13" s="1"/>
  <c r="K13"/>
  <c r="O13"/>
  <c r="P13" s="1"/>
  <c r="I14"/>
  <c r="J14"/>
  <c r="M14" s="1"/>
  <c r="N14" s="1"/>
  <c r="K14"/>
  <c r="O14"/>
  <c r="P14" s="1"/>
  <c r="I15"/>
  <c r="J15"/>
  <c r="M15" s="1"/>
  <c r="N15" s="1"/>
  <c r="K15"/>
  <c r="O15"/>
  <c r="P15" s="1"/>
  <c r="I16"/>
  <c r="J16"/>
  <c r="M16" s="1"/>
  <c r="N16" s="1"/>
  <c r="K16"/>
  <c r="O16"/>
  <c r="P16" s="1"/>
  <c r="I17"/>
  <c r="J17"/>
  <c r="K17"/>
  <c r="O17"/>
  <c r="P17" s="1"/>
  <c r="I18"/>
  <c r="J18"/>
  <c r="M18" s="1"/>
  <c r="N18" s="1"/>
  <c r="K18"/>
  <c r="O18"/>
  <c r="P18" s="1"/>
  <c r="I19"/>
  <c r="J19"/>
  <c r="M19" s="1"/>
  <c r="N19" s="1"/>
  <c r="K19"/>
  <c r="O19"/>
  <c r="P19" s="1"/>
  <c r="L17" l="1"/>
  <c r="L10"/>
  <c r="L15"/>
  <c r="L13"/>
  <c r="L11"/>
  <c r="L7"/>
  <c r="L9"/>
  <c r="M17"/>
  <c r="N17" s="1"/>
  <c r="N20" s="1"/>
  <c r="L16"/>
  <c r="L8"/>
  <c r="L19"/>
  <c r="L12"/>
  <c r="L14"/>
  <c r="L18"/>
  <c r="P20"/>
</calcChain>
</file>

<file path=xl/sharedStrings.xml><?xml version="1.0" encoding="utf-8"?>
<sst xmlns="http://schemas.openxmlformats.org/spreadsheetml/2006/main" count="63" uniqueCount="45">
  <si>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</si>
  <si>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</si>
  <si>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</si>
  <si>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</si>
  <si>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</si>
  <si>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</si>
  <si>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</si>
  <si>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</si>
  <si>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</si>
  <si>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</si>
  <si>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</si>
  <si>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</si>
  <si>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</si>
  <si>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</si>
  <si>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</si>
  <si>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</si>
  <si>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</si>
  <si>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</si>
  <si>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Исп. Сысоева Г.А.</t>
  </si>
  <si>
    <t>Цена, руб.</t>
  </si>
  <si>
    <t>КТРУ / ОКПД2</t>
  </si>
  <si>
    <t xml:space="preserve">Набор для введения сосудистого катетера </t>
  </si>
  <si>
    <t xml:space="preserve">32.50.13.110-00005130 </t>
  </si>
  <si>
    <t xml:space="preserve">32.50.13.190-00007203 </t>
  </si>
  <si>
    <t xml:space="preserve">Катетер внутрисосудистый проводниковый, одноразового использования </t>
  </si>
  <si>
    <t xml:space="preserve">32.50.13.110-00005834 </t>
  </si>
  <si>
    <t xml:space="preserve">Катетер баллонный для коронарной ангиопластики, стандартный </t>
  </si>
  <si>
    <t xml:space="preserve">32.50.13.110-00140 </t>
  </si>
  <si>
    <t>32.50.13.110-00140</t>
  </si>
  <si>
    <t xml:space="preserve">Проводник для доступа к коронарным/периферическим сосудам, одноразового использования </t>
  </si>
  <si>
    <t xml:space="preserve">32.50.13.110-00005072   </t>
  </si>
  <si>
    <t xml:space="preserve">32.50.13.110-00005834  </t>
  </si>
  <si>
    <t xml:space="preserve">Проводник для доступа к коронарным/ периферическим сосудам, одноразового использования </t>
  </si>
  <si>
    <t>32.50.13.110-00005072</t>
  </si>
  <si>
    <t xml:space="preserve">Стент для коронарных артерий, выделяющий лекарственное средство </t>
  </si>
  <si>
    <t>32.50.13.190-02615</t>
  </si>
  <si>
    <t>Шприц-манометр для баллонного катетера, одноразового использования</t>
  </si>
  <si>
    <t xml:space="preserve"> 32.50.13.110-00969</t>
  </si>
  <si>
    <t xml:space="preserve">Набор ангиографический </t>
  </si>
  <si>
    <t>32.50.50.190-00001378</t>
  </si>
  <si>
    <t xml:space="preserve">Интродьюсер для ввода медицинских инструментов при сердечно-сосудистых заболеваниях, неуправляемый </t>
  </si>
  <si>
    <t>КП № 1 от 02.06.2026 № 320 (вх. №02080к/26 от 02.06.2026)</t>
  </si>
  <si>
    <t>Ведущий специалист контрактной службы__________________________     Магнев В.В.</t>
  </si>
  <si>
    <t>КП № 2 от 02.06.2026 № 204 (вх. №02079к/26 от 02.06.2026)</t>
  </si>
  <si>
    <t>КП № 3 от 02.06.2026  №186  (вх. №02078к/26 от 02.06.2026)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</si>
</sst>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3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4" fontId="4" fillId="0" borderId="3" xfId="0" applyNumberFormat="1" applyFont="1" applyFill="1" applyBorder="1" applyAlignment="1">
      <alignment horizontal="right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left" vertical="center" wrapText="1"/>
    </xf>
    <xf numFmtId="1" fontId="6" fillId="0" borderId="4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</xdr:row>
      <xdr:rowOff>514350</xdr:rowOff>
    </xdr:from>
    <xdr:to>
      <xdr:col>11</xdr:col>
      <xdr:colOff>285751</xdr:colOff>
      <xdr:row>4</xdr:row>
      <xdr:rowOff>9525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657350"/>
          <a:ext cx="847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12</xdr:col>
      <xdr:colOff>130752</xdr:colOff>
      <xdr:row>4</xdr:row>
      <xdr:rowOff>9525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72325" y="1657350"/>
          <a:ext cx="685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  <pageSetUpPr fitToPage="1"/>
  </sheetPr>
  <dimension ref="A1:P25"/>
  <sheetViews>
    <sheetView tabSelected="1" view="pageBreakPreview" zoomScaleNormal="85" zoomScaleSheetLayoutView="100" workbookViewId="0">
      <selection activeCell="K13" sqref="K13"/>
    </sheetView>
  </sheetViews>
  <sheetFormatPr defaultColWidth="9.140625" defaultRowHeight="15"/>
  <cols>
    <col min="1" max="1" width="3.5703125" style="5" customWidth="1"/>
    <col min="2" max="2" width="21.85546875" style="3" customWidth="1"/>
    <col min="3" max="3" width="13.140625" style="3" customWidth="1"/>
    <col min="4" max="4" width="14.42578125" style="2" customWidth="1"/>
    <col min="5" max="5" width="14.28515625" style="2" customWidth="1"/>
    <col min="6" max="6" width="12.85546875" style="2" customWidth="1"/>
    <col min="7" max="7" width="6.7109375" style="2" customWidth="1"/>
    <col min="8" max="8" width="8.85546875" style="3" customWidth="1"/>
    <col min="9" max="9" width="40.7109375" style="2" hidden="1" customWidth="1"/>
    <col min="10" max="10" width="10.5703125" style="2" customWidth="1"/>
    <col min="11" max="11" width="8.85546875" style="2" customWidth="1"/>
    <col min="12" max="12" width="9.28515625" style="4" customWidth="1"/>
    <col min="13" max="13" width="12.5703125" style="2" customWidth="1"/>
    <col min="14" max="14" width="11.5703125" style="2" bestFit="1" customWidth="1"/>
    <col min="15" max="15" width="11.5703125" style="2" customWidth="1"/>
    <col min="16" max="16" width="13.7109375" style="2" bestFit="1" customWidth="1"/>
    <col min="17" max="17" width="12.85546875" style="2" bestFit="1" customWidth="1"/>
    <col min="18" max="16384" width="9.140625" style="2"/>
  </cols>
  <sheetData>
    <row r="1" spans="1:16" ht="31.5" customHeight="1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71.099999999999994" customHeight="1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6" ht="15" customHeight="1">
      <c r="A4" s="31" t="s">
        <v>3</v>
      </c>
      <c r="B4" s="26" t="s">
        <v>4</v>
      </c>
      <c r="C4" s="26" t="s">
        <v>20</v>
      </c>
      <c r="D4" s="26" t="s">
        <v>19</v>
      </c>
      <c r="E4" s="26"/>
      <c r="F4" s="26"/>
      <c r="G4" s="26" t="s">
        <v>5</v>
      </c>
      <c r="H4" s="26" t="s">
        <v>6</v>
      </c>
      <c r="I4" s="28" t="s">
        <v>7</v>
      </c>
      <c r="J4" s="26" t="s">
        <v>8</v>
      </c>
      <c r="K4" s="26" t="s">
        <v>9</v>
      </c>
      <c r="L4" s="29" t="s">
        <v>10</v>
      </c>
      <c r="M4" s="27" t="s">
        <v>11</v>
      </c>
      <c r="N4" s="27" t="s">
        <v>12</v>
      </c>
      <c r="O4" s="27" t="s">
        <v>13</v>
      </c>
      <c r="P4" s="27" t="s">
        <v>14</v>
      </c>
    </row>
    <row r="5" spans="1:16" ht="135" customHeight="1">
      <c r="A5" s="31"/>
      <c r="B5" s="26"/>
      <c r="C5" s="26"/>
      <c r="D5" s="23" t="s">
        <v>41</v>
      </c>
      <c r="E5" s="23" t="s">
        <v>43</v>
      </c>
      <c r="F5" s="23" t="s">
        <v>44</v>
      </c>
      <c r="G5" s="26"/>
      <c r="H5" s="26"/>
      <c r="I5" s="28"/>
      <c r="J5" s="26"/>
      <c r="K5" s="26"/>
      <c r="L5" s="29"/>
      <c r="M5" s="27"/>
      <c r="N5" s="27"/>
      <c r="O5" s="27"/>
      <c r="P5" s="27"/>
    </row>
    <row r="6" spans="1:16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10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</row>
    <row r="7" spans="1:16" ht="25.5">
      <c r="A7" s="8">
        <v>1</v>
      </c>
      <c r="B7" s="9" t="s">
        <v>21</v>
      </c>
      <c r="C7" s="9" t="s">
        <v>22</v>
      </c>
      <c r="D7" s="10">
        <v>3520</v>
      </c>
      <c r="E7" s="10">
        <v>3670</v>
      </c>
      <c r="F7" s="10">
        <v>3700</v>
      </c>
      <c r="G7" s="11">
        <v>1</v>
      </c>
      <c r="H7" s="12" t="s">
        <v>17</v>
      </c>
      <c r="I7" s="13" t="e">
        <f>(((D7*G7)+(E7*G7)+(#REF!*G7)/(G7*3)))</f>
        <v>#REF!</v>
      </c>
      <c r="J7" s="13">
        <f t="shared" ref="J7:J19" si="0">(D7+E7+F7)*1/3</f>
        <v>3630</v>
      </c>
      <c r="K7" s="13">
        <f t="shared" ref="K7:K19" si="1">STDEV(D7:F7)</f>
        <v>96.44</v>
      </c>
      <c r="L7" s="14">
        <f t="shared" ref="L7:L19" si="2">K7/J7</f>
        <v>2.6599999999999999E-2</v>
      </c>
      <c r="M7" s="15">
        <f t="shared" ref="M7:M19" si="3">J7</f>
        <v>3630</v>
      </c>
      <c r="N7" s="15">
        <f t="shared" ref="N7:N19" si="4">M7*G7</f>
        <v>3630</v>
      </c>
      <c r="O7" s="10">
        <f t="shared" ref="O7:O19" si="5">D7</f>
        <v>3520</v>
      </c>
      <c r="P7" s="15">
        <f t="shared" ref="P7:P19" si="6">O7*G7</f>
        <v>3520</v>
      </c>
    </row>
    <row r="8" spans="1:16" ht="76.5">
      <c r="A8" s="8">
        <v>2</v>
      </c>
      <c r="B8" s="9" t="s">
        <v>40</v>
      </c>
      <c r="C8" s="9" t="s">
        <v>23</v>
      </c>
      <c r="D8" s="10">
        <v>1575</v>
      </c>
      <c r="E8" s="10">
        <v>1600</v>
      </c>
      <c r="F8" s="10">
        <v>1600</v>
      </c>
      <c r="G8" s="11">
        <v>1</v>
      </c>
      <c r="H8" s="12" t="s">
        <v>17</v>
      </c>
      <c r="I8" s="13" t="e">
        <f>(((D8*G8)+(E8*G8)+(#REF!*G8)/(G8*3)))</f>
        <v>#REF!</v>
      </c>
      <c r="J8" s="13">
        <f t="shared" si="0"/>
        <v>1591.67</v>
      </c>
      <c r="K8" s="13">
        <f t="shared" si="1"/>
        <v>14.43</v>
      </c>
      <c r="L8" s="14">
        <f t="shared" si="2"/>
        <v>9.1000000000000004E-3</v>
      </c>
      <c r="M8" s="15">
        <f t="shared" si="3"/>
        <v>1591.67</v>
      </c>
      <c r="N8" s="15">
        <f t="shared" si="4"/>
        <v>1591.67</v>
      </c>
      <c r="O8" s="10">
        <f t="shared" si="5"/>
        <v>1575</v>
      </c>
      <c r="P8" s="15">
        <f t="shared" si="6"/>
        <v>1575</v>
      </c>
    </row>
    <row r="9" spans="1:16" ht="63.75">
      <c r="A9" s="8">
        <v>3</v>
      </c>
      <c r="B9" s="9" t="s">
        <v>24</v>
      </c>
      <c r="C9" s="9" t="s">
        <v>25</v>
      </c>
      <c r="D9" s="10">
        <v>5275</v>
      </c>
      <c r="E9" s="10">
        <v>5360</v>
      </c>
      <c r="F9" s="10">
        <v>5400</v>
      </c>
      <c r="G9" s="11">
        <v>1</v>
      </c>
      <c r="H9" s="12" t="s">
        <v>17</v>
      </c>
      <c r="I9" s="13" t="e">
        <f>(((D9*G9)+(E9*G9)+(#REF!*G9)/(G9*3)))</f>
        <v>#REF!</v>
      </c>
      <c r="J9" s="13">
        <f t="shared" si="0"/>
        <v>5345</v>
      </c>
      <c r="K9" s="13">
        <f t="shared" si="1"/>
        <v>63.84</v>
      </c>
      <c r="L9" s="14">
        <f t="shared" si="2"/>
        <v>1.1900000000000001E-2</v>
      </c>
      <c r="M9" s="15">
        <f t="shared" si="3"/>
        <v>5345</v>
      </c>
      <c r="N9" s="15">
        <f t="shared" si="4"/>
        <v>5345</v>
      </c>
      <c r="O9" s="10">
        <f t="shared" si="5"/>
        <v>5275</v>
      </c>
      <c r="P9" s="15">
        <f t="shared" si="6"/>
        <v>5275</v>
      </c>
    </row>
    <row r="10" spans="1:16" ht="51">
      <c r="A10" s="8">
        <v>4.2</v>
      </c>
      <c r="B10" s="9" t="s">
        <v>26</v>
      </c>
      <c r="C10" s="9" t="s">
        <v>27</v>
      </c>
      <c r="D10" s="10">
        <v>7440</v>
      </c>
      <c r="E10" s="10">
        <v>7560</v>
      </c>
      <c r="F10" s="10">
        <v>7600</v>
      </c>
      <c r="G10" s="11">
        <v>1</v>
      </c>
      <c r="H10" s="12" t="s">
        <v>17</v>
      </c>
      <c r="I10" s="13" t="e">
        <f>(((D10*G10)+(E10*G10)+(#REF!*G10)/(G10*3)))</f>
        <v>#REF!</v>
      </c>
      <c r="J10" s="13">
        <f t="shared" si="0"/>
        <v>7533.33</v>
      </c>
      <c r="K10" s="13">
        <f t="shared" si="1"/>
        <v>83.27</v>
      </c>
      <c r="L10" s="14">
        <f t="shared" si="2"/>
        <v>1.11E-2</v>
      </c>
      <c r="M10" s="15">
        <f t="shared" si="3"/>
        <v>7533.33</v>
      </c>
      <c r="N10" s="15">
        <f t="shared" si="4"/>
        <v>7533.33</v>
      </c>
      <c r="O10" s="10">
        <f t="shared" si="5"/>
        <v>7440</v>
      </c>
      <c r="P10" s="15">
        <f t="shared" si="6"/>
        <v>7440</v>
      </c>
    </row>
    <row r="11" spans="1:16" ht="51">
      <c r="A11" s="8">
        <v>4.9000000000000004</v>
      </c>
      <c r="B11" s="9" t="s">
        <v>26</v>
      </c>
      <c r="C11" s="9" t="s">
        <v>28</v>
      </c>
      <c r="D11" s="10">
        <v>7440</v>
      </c>
      <c r="E11" s="10">
        <v>7560</v>
      </c>
      <c r="F11" s="10">
        <v>7600</v>
      </c>
      <c r="G11" s="11">
        <v>1</v>
      </c>
      <c r="H11" s="12" t="s">
        <v>17</v>
      </c>
      <c r="I11" s="13" t="e">
        <f>(((D11*G11)+(E11*G11)+(#REF!*G11)/(G11*3)))</f>
        <v>#REF!</v>
      </c>
      <c r="J11" s="13">
        <f t="shared" si="0"/>
        <v>7533.33</v>
      </c>
      <c r="K11" s="13">
        <f t="shared" si="1"/>
        <v>83.27</v>
      </c>
      <c r="L11" s="14">
        <f t="shared" si="2"/>
        <v>1.11E-2</v>
      </c>
      <c r="M11" s="15">
        <f t="shared" si="3"/>
        <v>7533.33</v>
      </c>
      <c r="N11" s="15">
        <f t="shared" si="4"/>
        <v>7533.33</v>
      </c>
      <c r="O11" s="10">
        <f t="shared" si="5"/>
        <v>7440</v>
      </c>
      <c r="P11" s="15">
        <f t="shared" si="6"/>
        <v>7440</v>
      </c>
    </row>
    <row r="12" spans="1:16" ht="63.75">
      <c r="A12" s="8">
        <v>5.6</v>
      </c>
      <c r="B12" s="9" t="s">
        <v>29</v>
      </c>
      <c r="C12" s="9" t="s">
        <v>30</v>
      </c>
      <c r="D12" s="10">
        <v>6510</v>
      </c>
      <c r="E12" s="10">
        <v>6610</v>
      </c>
      <c r="F12" s="10">
        <v>6700</v>
      </c>
      <c r="G12" s="11">
        <v>2</v>
      </c>
      <c r="H12" s="12" t="s">
        <v>17</v>
      </c>
      <c r="I12" s="13" t="e">
        <f>(((D12*G12)+(E12*G12)+(#REF!*G12)/(G12*3)))</f>
        <v>#REF!</v>
      </c>
      <c r="J12" s="13">
        <f t="shared" si="0"/>
        <v>6606.67</v>
      </c>
      <c r="K12" s="13">
        <f t="shared" si="1"/>
        <v>95.04</v>
      </c>
      <c r="L12" s="14">
        <f t="shared" si="2"/>
        <v>1.44E-2</v>
      </c>
      <c r="M12" s="15">
        <f t="shared" si="3"/>
        <v>6606.67</v>
      </c>
      <c r="N12" s="15">
        <f t="shared" si="4"/>
        <v>13213.34</v>
      </c>
      <c r="O12" s="10">
        <f t="shared" si="5"/>
        <v>6510</v>
      </c>
      <c r="P12" s="15">
        <f t="shared" si="6"/>
        <v>13020</v>
      </c>
    </row>
    <row r="13" spans="1:16" ht="63.75">
      <c r="A13" s="8">
        <v>7</v>
      </c>
      <c r="B13" s="9" t="s">
        <v>24</v>
      </c>
      <c r="C13" s="9" t="s">
        <v>31</v>
      </c>
      <c r="D13" s="10">
        <v>8990</v>
      </c>
      <c r="E13" s="10">
        <v>9150</v>
      </c>
      <c r="F13" s="10">
        <v>9300</v>
      </c>
      <c r="G13" s="11">
        <v>1</v>
      </c>
      <c r="H13" s="12" t="s">
        <v>17</v>
      </c>
      <c r="I13" s="13" t="e">
        <f>(((D13*G13)+(E13*G13)+(#REF!*G13)/(G13*3)))</f>
        <v>#REF!</v>
      </c>
      <c r="J13" s="13">
        <f t="shared" si="0"/>
        <v>9146.67</v>
      </c>
      <c r="K13" s="13">
        <f t="shared" si="1"/>
        <v>155.03</v>
      </c>
      <c r="L13" s="14">
        <f t="shared" si="2"/>
        <v>1.6899999999999998E-2</v>
      </c>
      <c r="M13" s="15">
        <f t="shared" si="3"/>
        <v>9146.67</v>
      </c>
      <c r="N13" s="15">
        <f t="shared" si="4"/>
        <v>9146.67</v>
      </c>
      <c r="O13" s="10">
        <f t="shared" si="5"/>
        <v>8990</v>
      </c>
      <c r="P13" s="15">
        <f t="shared" si="6"/>
        <v>8990</v>
      </c>
    </row>
    <row r="14" spans="1:16" ht="63.75">
      <c r="A14" s="8">
        <v>7.7</v>
      </c>
      <c r="B14" s="9" t="s">
        <v>32</v>
      </c>
      <c r="C14" s="9" t="s">
        <v>33</v>
      </c>
      <c r="D14" s="10">
        <v>1380</v>
      </c>
      <c r="E14" s="10">
        <v>1400</v>
      </c>
      <c r="F14" s="10">
        <v>1500</v>
      </c>
      <c r="G14" s="11">
        <v>1</v>
      </c>
      <c r="H14" s="12" t="s">
        <v>17</v>
      </c>
      <c r="I14" s="13" t="e">
        <f>(((D14*G14)+(E14*G14)+(#REF!*G14)/(G14*3)))</f>
        <v>#REF!</v>
      </c>
      <c r="J14" s="13">
        <f t="shared" si="0"/>
        <v>1426.67</v>
      </c>
      <c r="K14" s="13">
        <f t="shared" si="1"/>
        <v>64.290000000000006</v>
      </c>
      <c r="L14" s="14">
        <f t="shared" si="2"/>
        <v>4.5100000000000001E-2</v>
      </c>
      <c r="M14" s="15">
        <f t="shared" si="3"/>
        <v>1426.67</v>
      </c>
      <c r="N14" s="15">
        <f t="shared" si="4"/>
        <v>1426.67</v>
      </c>
      <c r="O14" s="10">
        <f t="shared" si="5"/>
        <v>1380</v>
      </c>
      <c r="P14" s="15">
        <f t="shared" si="6"/>
        <v>1380</v>
      </c>
    </row>
    <row r="15" spans="1:16" ht="38.25">
      <c r="A15" s="35">
        <v>9.1</v>
      </c>
      <c r="B15" s="9" t="s">
        <v>34</v>
      </c>
      <c r="C15" s="9" t="s">
        <v>35</v>
      </c>
      <c r="D15" s="10">
        <v>19800</v>
      </c>
      <c r="E15" s="10">
        <v>20090</v>
      </c>
      <c r="F15" s="10">
        <v>20200</v>
      </c>
      <c r="G15" s="11">
        <v>1</v>
      </c>
      <c r="H15" s="12" t="s">
        <v>17</v>
      </c>
      <c r="I15" s="13" t="e">
        <f>(((D15*G15)+(E15*G15)+(#REF!*G15)/(G15*3)))</f>
        <v>#REF!</v>
      </c>
      <c r="J15" s="13">
        <f t="shared" si="0"/>
        <v>20030</v>
      </c>
      <c r="K15" s="13">
        <f t="shared" si="1"/>
        <v>206.64</v>
      </c>
      <c r="L15" s="14">
        <f t="shared" si="2"/>
        <v>1.03E-2</v>
      </c>
      <c r="M15" s="15">
        <f t="shared" si="3"/>
        <v>20030</v>
      </c>
      <c r="N15" s="15">
        <f t="shared" si="4"/>
        <v>20030</v>
      </c>
      <c r="O15" s="10">
        <f t="shared" si="5"/>
        <v>19800</v>
      </c>
      <c r="P15" s="15">
        <f t="shared" si="6"/>
        <v>19800</v>
      </c>
    </row>
    <row r="16" spans="1:16" ht="38.25">
      <c r="A16" s="8">
        <v>9.8000000000000007</v>
      </c>
      <c r="B16" s="9" t="s">
        <v>34</v>
      </c>
      <c r="C16" s="9" t="s">
        <v>35</v>
      </c>
      <c r="D16" s="10">
        <v>19800</v>
      </c>
      <c r="E16" s="10">
        <v>20090</v>
      </c>
      <c r="F16" s="10">
        <v>20200</v>
      </c>
      <c r="G16" s="11">
        <v>1</v>
      </c>
      <c r="H16" s="12" t="s">
        <v>17</v>
      </c>
      <c r="I16" s="13" t="e">
        <f>(((D16*G16)+(E16*G16)+(#REF!*G16)/(G16*3)))</f>
        <v>#REF!</v>
      </c>
      <c r="J16" s="13">
        <f t="shared" si="0"/>
        <v>20030</v>
      </c>
      <c r="K16" s="13">
        <f t="shared" si="1"/>
        <v>206.64</v>
      </c>
      <c r="L16" s="14">
        <f t="shared" si="2"/>
        <v>1.03E-2</v>
      </c>
      <c r="M16" s="15">
        <f t="shared" si="3"/>
        <v>20030</v>
      </c>
      <c r="N16" s="15">
        <f t="shared" si="4"/>
        <v>20030</v>
      </c>
      <c r="O16" s="10">
        <f t="shared" si="5"/>
        <v>19800</v>
      </c>
      <c r="P16" s="15">
        <f t="shared" si="6"/>
        <v>19800</v>
      </c>
    </row>
    <row r="17" spans="1:16" ht="51">
      <c r="A17" s="8">
        <v>10.5</v>
      </c>
      <c r="B17" s="9" t="s">
        <v>36</v>
      </c>
      <c r="C17" s="9" t="s">
        <v>37</v>
      </c>
      <c r="D17" s="10">
        <v>3178</v>
      </c>
      <c r="E17" s="10">
        <v>3230</v>
      </c>
      <c r="F17" s="10">
        <v>3300</v>
      </c>
      <c r="G17" s="11">
        <v>2</v>
      </c>
      <c r="H17" s="12" t="s">
        <v>17</v>
      </c>
      <c r="I17" s="13" t="e">
        <f>(((D17*G17)+(E17*G17)+(#REF!*G17)/(G17*3)))</f>
        <v>#REF!</v>
      </c>
      <c r="J17" s="13">
        <f t="shared" si="0"/>
        <v>3236</v>
      </c>
      <c r="K17" s="13">
        <f t="shared" si="1"/>
        <v>61.22</v>
      </c>
      <c r="L17" s="14">
        <f t="shared" si="2"/>
        <v>1.89E-2</v>
      </c>
      <c r="M17" s="15">
        <f t="shared" si="3"/>
        <v>3236</v>
      </c>
      <c r="N17" s="15">
        <f t="shared" si="4"/>
        <v>6472</v>
      </c>
      <c r="O17" s="10">
        <f t="shared" si="5"/>
        <v>3178</v>
      </c>
      <c r="P17" s="15">
        <f t="shared" si="6"/>
        <v>6356</v>
      </c>
    </row>
    <row r="18" spans="1:16" ht="25.5">
      <c r="A18" s="35">
        <v>11.9</v>
      </c>
      <c r="B18" s="9" t="s">
        <v>38</v>
      </c>
      <c r="C18" s="9" t="s">
        <v>39</v>
      </c>
      <c r="D18" s="10">
        <v>388</v>
      </c>
      <c r="E18" s="10">
        <v>395</v>
      </c>
      <c r="F18" s="10">
        <v>400</v>
      </c>
      <c r="G18" s="11">
        <v>1</v>
      </c>
      <c r="H18" s="12" t="s">
        <v>17</v>
      </c>
      <c r="I18" s="13" t="e">
        <f>(((D18*G18)+(E18*G18)+(#REF!*G18)/(G18*3)))</f>
        <v>#REF!</v>
      </c>
      <c r="J18" s="13">
        <f t="shared" si="0"/>
        <v>394.33</v>
      </c>
      <c r="K18" s="13">
        <f t="shared" si="1"/>
        <v>6.03</v>
      </c>
      <c r="L18" s="14">
        <f t="shared" si="2"/>
        <v>1.5299999999999999E-2</v>
      </c>
      <c r="M18" s="15">
        <f t="shared" si="3"/>
        <v>394.33</v>
      </c>
      <c r="N18" s="15">
        <f t="shared" si="4"/>
        <v>394.33</v>
      </c>
      <c r="O18" s="10">
        <f t="shared" si="5"/>
        <v>388</v>
      </c>
      <c r="P18" s="15">
        <f t="shared" si="6"/>
        <v>388</v>
      </c>
    </row>
    <row r="19" spans="1:16" ht="25.5">
      <c r="A19" s="8">
        <v>12.6</v>
      </c>
      <c r="B19" s="9" t="s">
        <v>38</v>
      </c>
      <c r="C19" s="9" t="s">
        <v>39</v>
      </c>
      <c r="D19" s="10">
        <v>341</v>
      </c>
      <c r="E19" s="10">
        <v>345</v>
      </c>
      <c r="F19" s="10">
        <v>350</v>
      </c>
      <c r="G19" s="11">
        <v>1</v>
      </c>
      <c r="H19" s="12" t="s">
        <v>17</v>
      </c>
      <c r="I19" s="13" t="e">
        <f>(((D19*G19)+(E19*G19)+(#REF!*G19)/(G19*3)))</f>
        <v>#REF!</v>
      </c>
      <c r="J19" s="13">
        <f t="shared" si="0"/>
        <v>345.33</v>
      </c>
      <c r="K19" s="13">
        <f t="shared" si="1"/>
        <v>4.51</v>
      </c>
      <c r="L19" s="14">
        <f t="shared" si="2"/>
        <v>1.3100000000000001E-2</v>
      </c>
      <c r="M19" s="15">
        <f t="shared" si="3"/>
        <v>345.33</v>
      </c>
      <c r="N19" s="15">
        <f t="shared" si="4"/>
        <v>345.33</v>
      </c>
      <c r="O19" s="10">
        <f t="shared" si="5"/>
        <v>341</v>
      </c>
      <c r="P19" s="15">
        <f t="shared" si="6"/>
        <v>341</v>
      </c>
    </row>
    <row r="20" spans="1:16" ht="26.25" customHeight="1">
      <c r="A20" s="32" t="s">
        <v>15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4"/>
      <c r="N20" s="6">
        <f>SUM(N7:N19)</f>
        <v>96691.67</v>
      </c>
      <c r="O20" s="6"/>
      <c r="P20" s="21">
        <f>SUM(P7:P19)</f>
        <v>95325</v>
      </c>
    </row>
    <row r="21" spans="1:16" ht="82.5" customHeight="1">
      <c r="A21" s="30" t="s">
        <v>16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ht="17.25" customHeight="1">
      <c r="A22" s="22" t="s">
        <v>42</v>
      </c>
      <c r="B22" s="16"/>
      <c r="C22" s="16"/>
      <c r="D22" s="17"/>
      <c r="E22" s="17"/>
      <c r="F22" s="17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1:16" ht="14.25" customHeight="1">
      <c r="A23" s="19"/>
      <c r="B23" s="16"/>
      <c r="C23" s="16"/>
      <c r="D23" s="17"/>
      <c r="E23" s="17"/>
      <c r="F23" s="17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1:16" ht="12" customHeigh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16">
      <c r="A25" s="1" t="s">
        <v>18</v>
      </c>
      <c r="B25" s="16"/>
      <c r="C25" s="16"/>
      <c r="D25" s="17"/>
      <c r="E25" s="17"/>
      <c r="F25" s="17"/>
      <c r="G25" s="17"/>
      <c r="H25" s="16"/>
      <c r="I25" s="17"/>
      <c r="J25" s="17"/>
      <c r="K25" s="17"/>
      <c r="L25" s="20"/>
      <c r="M25" s="17"/>
      <c r="N25" s="17"/>
      <c r="O25" s="17"/>
      <c r="P25" s="17"/>
    </row>
  </sheetData>
  <mergeCells count="19">
    <mergeCell ref="A21:P21"/>
    <mergeCell ref="A4:A5"/>
    <mergeCell ref="B4:B5"/>
    <mergeCell ref="C4:C5"/>
    <mergeCell ref="A20:M20"/>
    <mergeCell ref="A1:P1"/>
    <mergeCell ref="A2:P2"/>
    <mergeCell ref="A3:P3"/>
    <mergeCell ref="D4:F4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</mergeCells>
  <pageMargins left="0.39370078740157483" right="0.39370078740157483" top="0.39370078740157483" bottom="0.39370078740157483" header="0" footer="0"/>
  <pageSetup paperSize="9" scale="79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2026-06-02T10:37:42Z</cp:lastPrinted>
  <dcterms:created xsi:type="dcterms:W3CDTF">2011-08-15T06:57:36Z</dcterms:created>
  <dcterms:modified xsi:type="dcterms:W3CDTF">2026-06-02T10:37:57Z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