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Владыко\АД\Электронный магазин\2026\Обучение маломобильные\"/>
    </mc:Choice>
  </mc:AlternateContent>
  <bookViews>
    <workbookView xWindow="0" yWindow="0" windowWidth="28800" windowHeight="12300"/>
  </bookViews>
  <sheets>
    <sheet name="612 355,00" sheetId="1" r:id="rId1"/>
  </sheets>
  <definedNames>
    <definedName name="_xlnm.Print_Area" localSheetId="0">'612 355,00'!$A$1:$O$22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1" l="1"/>
  <c r="L5" i="1" s="1"/>
  <c r="M5" i="1" s="1"/>
  <c r="N5" i="1" s="1"/>
  <c r="H5" i="1"/>
  <c r="I5" i="1" s="1"/>
  <c r="J5" i="1" s="1"/>
  <c r="N6" i="1" l="1"/>
</calcChain>
</file>

<file path=xl/sharedStrings.xml><?xml version="1.0" encoding="utf-8"?>
<sst xmlns="http://schemas.openxmlformats.org/spreadsheetml/2006/main" count="29" uniqueCount="29">
  <si>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</si>
  <si>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</si>
  <si>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</si>
  <si>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</si>
  <si>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</si>
  <si>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</si>
  <si>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</si>
  <si>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 № 1 
</t>
  </si>
  <si>
    <t xml:space="preserve">Коммерческое предложение  № 2 
</t>
  </si>
  <si>
    <t xml:space="preserve">Коммерческое предложение  № 3 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</si>
  <si>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</si>
  <si>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</si>
  <si>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8"/>
        <rFont val="Times New Roman"/>
      </rPr>
      <t xml:space="preserve">коэффициент вариации цен V (%)           </t>
    </r>
    <r>
      <rPr>
        <i/>
        <sz val="10"/>
        <color indexed="8"/>
        <rFont val="Times New Roman"/>
      </rPr>
      <t xml:space="preserve">         (не должен превышать 33%)</t>
    </r>
  </si>
  <si>
    <r>
      <rPr>
        <b/>
        <sz val="10"/>
        <color indexed="8"/>
        <rFont val="Times New Roman"/>
      </rPr>
      <t>Расчет НМЦК по формуле</t>
    </r>
    <r>
      <rPr>
        <sz val="10"/>
        <color indexed="8"/>
        <rFont val="Times New Roman"/>
      </rPr>
      <t xml:space="preserve">                             v - количество (объем) закупаемого товара (работы, услуги);
</t>
    </r>
    <r>
      <rPr>
        <sz val="10"/>
        <color indexed="8"/>
        <rFont val="Times New Roman"/>
      </rPr>
      <t xml:space="preserve">n - количество значений, используемых в расчете;
</t>
    </r>
    <r>
      <rPr>
        <sz val="10"/>
        <color indexed="8"/>
        <rFont val="Times New Roman"/>
      </rPr>
      <t xml:space="preserve">i - номер источника ценовой информации;
</t>
    </r>
    <r>
      <rPr>
        <sz val="10"/>
        <color indexed="8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</si>
  <si>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</si>
  <si>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</si>
  <si>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</si>
  <si>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(должность)</t>
  </si>
  <si>
    <t>ИТОГО</t>
  </si>
  <si>
    <t>(подпись)</t>
  </si>
  <si>
    <t>(расшифровка подписи)</t>
  </si>
  <si>
    <t>Я беру на себя персональную ответственность за обоснование закупки, определение начальной (максимальной) цены закупки, за приемку результатов исполнения закупки.</t>
  </si>
  <si>
    <t xml:space="preserve">Приложение № 1 </t>
  </si>
  <si>
    <t>у.е.</t>
  </si>
  <si>
    <t>Главный специалист административно-правового отдела</t>
  </si>
  <si>
    <t>Кинзерская Е.М.</t>
  </si>
  <si>
    <t>1</t>
  </si>
  <si>
    <t>Обучение по программе профессионального обучения «Ассистент (помощник) по оказанию техничекой помощи инвалидам и лицам с ограниченными возможностями здоровья» в объёме 156 часов, форма обучения: заочная, с применением ДОТ</t>
  </si>
  <si>
    <t>Расчет начальной (максимальной) цены контракта "Оказание образовательных услуг по профессиональному обучению сотрудников Местной администрации внутригородского муниципального образования города федерального значения Санкт-Петербурга поселок Шушары"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</si>
</sst>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Calibri"/>
    </font>
    <font>
      <b/>
      <sz val="10"/>
      <color indexed="8"/>
      <name val="Times New Roman"/>
    </font>
    <font>
      <i/>
      <sz val="10"/>
      <color indexed="8"/>
      <name val="Times New Roman"/>
    </font>
    <font>
      <sz val="10"/>
      <color indexed="8"/>
      <name val="Times New Roman"/>
    </font>
    <font>
      <sz val="11"/>
      <color indexed="8"/>
      <name val="Times New Roman"/>
    </font>
    <font>
      <sz val="12"/>
      <color indexed="8"/>
      <name val="Times New Roman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NumberFormat="0" applyFill="0" applyBorder="0" applyProtection="0"/>
  </cellStyleXfs>
  <cellXfs count="49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Font="1" applyFill="1" applyBorder="1" applyAlignment="1"/>
    <xf numFmtId="0" fontId="0" fillId="2" borderId="1" xfId="0" applyFont="1" applyFill="1" applyBorder="1" applyAlignment="1">
      <alignment wrapText="1"/>
    </xf>
    <xf numFmtId="0" fontId="0" fillId="2" borderId="7" xfId="0" applyFont="1" applyFill="1" applyBorder="1" applyAlignment="1"/>
    <xf numFmtId="49" fontId="1" fillId="2" borderId="8" xfId="0" applyNumberFormat="1" applyFont="1" applyFill="1" applyBorder="1" applyAlignment="1">
      <alignment horizontal="center" vertical="top" wrapText="1"/>
    </xf>
    <xf numFmtId="49" fontId="3" fillId="2" borderId="8" xfId="0" applyNumberFormat="1" applyFont="1" applyFill="1" applyBorder="1" applyAlignment="1">
      <alignment horizontal="center" vertical="top" wrapText="1"/>
    </xf>
    <xf numFmtId="0" fontId="0" fillId="2" borderId="0" xfId="0" applyFont="1" applyFill="1" applyBorder="1" applyAlignment="1"/>
    <xf numFmtId="0" fontId="1" fillId="2" borderId="0" xfId="0" applyNumberFormat="1" applyFont="1" applyFill="1" applyBorder="1" applyAlignment="1">
      <alignment horizontal="center" vertical="center" wrapText="1"/>
    </xf>
    <xf numFmtId="0" fontId="0" fillId="2" borderId="0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/>
    <xf numFmtId="0" fontId="0" fillId="2" borderId="7" xfId="0" applyFont="1" applyFill="1" applyBorder="1" applyAlignment="1">
      <alignment wrapText="1"/>
    </xf>
    <xf numFmtId="49" fontId="0" fillId="2" borderId="0" xfId="0" applyNumberFormat="1" applyFont="1" applyFill="1" applyBorder="1" applyAlignment="1"/>
    <xf numFmtId="2" fontId="0" fillId="2" borderId="7" xfId="0" applyNumberFormat="1" applyFont="1" applyFill="1" applyBorder="1" applyAlignment="1"/>
    <xf numFmtId="0" fontId="0" fillId="2" borderId="13" xfId="0" applyFont="1" applyFill="1" applyBorder="1" applyAlignment="1"/>
    <xf numFmtId="49" fontId="1" fillId="2" borderId="12" xfId="0" applyNumberFormat="1" applyFont="1" applyFill="1" applyBorder="1" applyAlignment="1">
      <alignment horizontal="center" vertical="top" wrapText="1"/>
    </xf>
    <xf numFmtId="0" fontId="0" fillId="2" borderId="15" xfId="0" applyFont="1" applyFill="1" applyBorder="1" applyAlignment="1"/>
    <xf numFmtId="0" fontId="5" fillId="2" borderId="15" xfId="0" applyFont="1" applyFill="1" applyBorder="1" applyAlignment="1">
      <alignment horizontal="center" vertical="center" wrapText="1"/>
    </xf>
    <xf numFmtId="49" fontId="11" fillId="2" borderId="0" xfId="0" applyNumberFormat="1" applyFont="1" applyFill="1" applyBorder="1" applyAlignment="1">
      <alignment horizontal="center" vertical="center" wrapText="1"/>
    </xf>
    <xf numFmtId="2" fontId="8" fillId="2" borderId="14" xfId="0" applyNumberFormat="1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>
      <alignment vertical="center" wrapText="1"/>
    </xf>
    <xf numFmtId="2" fontId="3" fillId="2" borderId="16" xfId="0" applyNumberFormat="1" applyFont="1" applyFill="1" applyBorder="1" applyAlignment="1">
      <alignment horizontal="center" vertical="center" wrapText="1"/>
    </xf>
    <xf numFmtId="0" fontId="1" fillId="2" borderId="17" xfId="0" applyNumberFormat="1" applyFont="1" applyFill="1" applyBorder="1" applyAlignment="1">
      <alignment horizontal="center" vertical="center" wrapText="1"/>
    </xf>
    <xf numFmtId="49" fontId="8" fillId="2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2" fontId="8" fillId="0" borderId="18" xfId="0" applyNumberFormat="1" applyFont="1" applyBorder="1" applyAlignment="1">
      <alignment horizontal="center" vertical="center" wrapText="1"/>
    </xf>
    <xf numFmtId="1" fontId="8" fillId="2" borderId="18" xfId="0" applyNumberFormat="1" applyFont="1" applyFill="1" applyBorder="1" applyAlignment="1">
      <alignment horizontal="center" vertical="center" wrapText="1"/>
    </xf>
    <xf numFmtId="0" fontId="8" fillId="2" borderId="18" xfId="0" applyNumberFormat="1" applyFont="1" applyFill="1" applyBorder="1" applyAlignment="1">
      <alignment horizontal="center" vertical="center" wrapText="1"/>
    </xf>
    <xf numFmtId="2" fontId="8" fillId="2" borderId="18" xfId="0" applyNumberFormat="1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top" wrapText="1"/>
    </xf>
    <xf numFmtId="0" fontId="0" fillId="2" borderId="0" xfId="0" applyFont="1" applyFill="1" applyBorder="1" applyAlignment="1">
      <alignment horizontal="center"/>
    </xf>
    <xf numFmtId="0" fontId="9" fillId="0" borderId="10" xfId="0" applyFont="1" applyBorder="1" applyAlignment="1">
      <alignment horizontal="left" vertical="center"/>
    </xf>
    <xf numFmtId="49" fontId="10" fillId="2" borderId="11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right" vertical="center"/>
    </xf>
    <xf numFmtId="49" fontId="1" fillId="2" borderId="3" xfId="0" applyNumberFormat="1" applyFont="1" applyFill="1" applyBorder="1" applyAlignment="1">
      <alignment horizontal="center" vertical="top" wrapText="1"/>
    </xf>
    <xf numFmtId="0" fontId="0" fillId="2" borderId="4" xfId="0" applyFont="1" applyFill="1" applyBorder="1" applyAlignment="1"/>
    <xf numFmtId="0" fontId="0" fillId="2" borderId="5" xfId="0" applyFont="1" applyFill="1" applyBorder="1" applyAlignment="1"/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top" wrapText="1"/>
    </xf>
    <xf numFmtId="2" fontId="1" fillId="2" borderId="5" xfId="0" applyNumberFormat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BFBFB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2" name="Picture 1" descr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8050" y="1990725"/>
          <a:ext cx="1162050" cy="3524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3" name="Picture 6" descr="Pictur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94900" y="2276475"/>
          <a:ext cx="152400" cy="2286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7</xdr:col>
      <xdr:colOff>19050</xdr:colOff>
      <xdr:row>3</xdr:row>
      <xdr:rowOff>952500</xdr:rowOff>
    </xdr:from>
    <xdr:to>
      <xdr:col>8</xdr:col>
      <xdr:colOff>0</xdr:colOff>
      <xdr:row>3</xdr:row>
      <xdr:rowOff>1304925</xdr:rowOff>
    </xdr:to>
    <xdr:pic>
      <xdr:nvPicPr>
        <xdr:cNvPr id="4" name="Picture 1" descr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8050" y="1990725"/>
          <a:ext cx="1162050" cy="3524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8</xdr:col>
      <xdr:colOff>304800</xdr:colOff>
      <xdr:row>3</xdr:row>
      <xdr:rowOff>1238250</xdr:rowOff>
    </xdr:from>
    <xdr:to>
      <xdr:col>8</xdr:col>
      <xdr:colOff>457200</xdr:colOff>
      <xdr:row>3</xdr:row>
      <xdr:rowOff>1466850</xdr:rowOff>
    </xdr:to>
    <xdr:pic>
      <xdr:nvPicPr>
        <xdr:cNvPr id="5" name="Picture 6" descr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94900" y="2276475"/>
          <a:ext cx="152400" cy="2286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6" name="Picture 1" descr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0250" y="1990725"/>
          <a:ext cx="1073150" cy="3524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7" name="Picture 2" descr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09150" y="1962150"/>
          <a:ext cx="1000125" cy="4381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8" name="Picture 5" descr="Picture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982450" y="2638425"/>
          <a:ext cx="1485900" cy="3619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10</xdr:col>
      <xdr:colOff>304800</xdr:colOff>
      <xdr:row>3</xdr:row>
      <xdr:rowOff>1238250</xdr:rowOff>
    </xdr:from>
    <xdr:to>
      <xdr:col>10</xdr:col>
      <xdr:colOff>457200</xdr:colOff>
      <xdr:row>3</xdr:row>
      <xdr:rowOff>1466850</xdr:rowOff>
    </xdr:to>
    <xdr:pic>
      <xdr:nvPicPr>
        <xdr:cNvPr id="9" name="Picture 6" descr="Pictur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68200" y="2276475"/>
          <a:ext cx="152400" cy="2286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"/>
  <sheetViews>
    <sheetView showGridLines="0" tabSelected="1" zoomScaleNormal="100" zoomScaleSheetLayoutView="100" workbookViewId="0">
      <selection activeCell="B5" sqref="B5"/>
    </sheetView>
  </sheetViews>
  <sheetFormatPr defaultColWidth="8.85546875" defaultRowHeight="12.75" customHeight="1" x14ac:dyDescent="0.25"/>
  <cols>
    <col min="1" max="1" width="3.140625" style="1" customWidth="1"/>
    <col min="2" max="2" width="36.28515625" style="1" customWidth="1"/>
    <col min="3" max="3" width="7.28515625" style="1" customWidth="1"/>
    <col min="4" max="4" width="16.42578125" style="1" customWidth="1"/>
    <col min="5" max="5" width="15.28515625" style="1" customWidth="1"/>
    <col min="6" max="6" width="17" style="1" customWidth="1"/>
    <col min="7" max="7" width="16" style="1" customWidth="1"/>
    <col min="8" max="9" width="15.42578125" style="1" customWidth="1"/>
    <col min="10" max="10" width="14.28515625" style="1" customWidth="1"/>
    <col min="11" max="11" width="28" style="1" customWidth="1"/>
    <col min="12" max="13" width="13.42578125" style="1" customWidth="1"/>
    <col min="14" max="14" width="13.85546875" style="1" customWidth="1"/>
    <col min="15" max="29" width="9.140625" style="1" customWidth="1"/>
    <col min="30" max="30" width="8.85546875" style="1" customWidth="1"/>
    <col min="31" max="16384" width="8.85546875" style="1"/>
  </cols>
  <sheetData>
    <row r="1" spans="1:29" ht="12.75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13"/>
      <c r="L1" s="7"/>
      <c r="M1" s="31" t="s">
        <v>22</v>
      </c>
      <c r="N1" s="31"/>
      <c r="O1" s="7"/>
      <c r="P1" s="4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30" customHeight="1" x14ac:dyDescent="0.25">
      <c r="B2" s="33" t="s">
        <v>28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21"/>
      <c r="P2" s="12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39" customHeight="1" x14ac:dyDescent="0.25">
      <c r="A3" s="41" t="s">
        <v>0</v>
      </c>
      <c r="B3" s="41" t="s">
        <v>1</v>
      </c>
      <c r="C3" s="41" t="s">
        <v>2</v>
      </c>
      <c r="D3" s="41" t="s">
        <v>3</v>
      </c>
      <c r="E3" s="43" t="s">
        <v>4</v>
      </c>
      <c r="F3" s="44"/>
      <c r="G3" s="45"/>
      <c r="H3" s="38" t="s">
        <v>5</v>
      </c>
      <c r="I3" s="46"/>
      <c r="J3" s="47"/>
      <c r="K3" s="38" t="s">
        <v>6</v>
      </c>
      <c r="L3" s="39"/>
      <c r="M3" s="39"/>
      <c r="N3" s="40"/>
      <c r="O3" s="15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59" customHeight="1" x14ac:dyDescent="0.25">
      <c r="A4" s="48"/>
      <c r="B4" s="42"/>
      <c r="C4" s="42"/>
      <c r="D4" s="42"/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6" t="s">
        <v>13</v>
      </c>
      <c r="L4" s="5" t="s">
        <v>14</v>
      </c>
      <c r="M4" s="5" t="s">
        <v>15</v>
      </c>
      <c r="N4" s="16" t="s">
        <v>16</v>
      </c>
      <c r="O4" s="7"/>
      <c r="P4" s="4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0" x14ac:dyDescent="0.25">
      <c r="A5" s="23">
        <v>1</v>
      </c>
      <c r="B5" s="30" t="s">
        <v>27</v>
      </c>
      <c r="C5" s="24" t="s">
        <v>23</v>
      </c>
      <c r="D5" s="25" t="s">
        <v>26</v>
      </c>
      <c r="E5" s="26">
        <v>6000</v>
      </c>
      <c r="F5" s="26">
        <v>8990</v>
      </c>
      <c r="G5" s="26">
        <v>6850</v>
      </c>
      <c r="H5" s="27">
        <f>AVERAGE(E5:G5)</f>
        <v>7280</v>
      </c>
      <c r="I5" s="28">
        <f>SQRT(((SUM((POWER(E5-H5,2)),(POWER(F5-H5,2)),(POWER(G5-H5,2)))/(COLUMNS(E5:G5)-1))))</f>
        <v>1540.6816673148285</v>
      </c>
      <c r="J5" s="28">
        <f>I5/H5*100</f>
        <v>21.163209715863029</v>
      </c>
      <c r="K5" s="28">
        <f>((D5/3)*(SUM(E5:G5)))</f>
        <v>7280</v>
      </c>
      <c r="L5" s="29">
        <f>K5/D5</f>
        <v>7280</v>
      </c>
      <c r="M5" s="29">
        <f>ROUND(L5,2)</f>
        <v>7280</v>
      </c>
      <c r="N5" s="20">
        <f>M5*D5</f>
        <v>7280</v>
      </c>
      <c r="O5" s="7"/>
      <c r="P5" s="4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30.75" customHeight="1" x14ac:dyDescent="0.25">
      <c r="A6" s="37" t="s">
        <v>18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22">
        <f>SUM(N5:N5)</f>
        <v>7280</v>
      </c>
      <c r="O6" s="7"/>
      <c r="P6" s="14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45.75" customHeight="1" x14ac:dyDescent="0.25">
      <c r="A7" s="32" t="s">
        <v>21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7"/>
      <c r="P7" s="4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27" customHeight="1" x14ac:dyDescent="0.25">
      <c r="A8" s="8"/>
      <c r="B8" s="19" t="s">
        <v>24</v>
      </c>
      <c r="C8" s="17"/>
      <c r="D8" s="17"/>
      <c r="E8" s="18"/>
      <c r="F8" s="34" t="s">
        <v>25</v>
      </c>
      <c r="G8" s="34"/>
      <c r="H8" s="7"/>
      <c r="I8" s="7"/>
      <c r="J8" s="7"/>
      <c r="K8" s="7"/>
    </row>
    <row r="9" spans="1:29" ht="21.75" customHeight="1" x14ac:dyDescent="0.25">
      <c r="A9" s="9"/>
      <c r="B9" s="10" t="s">
        <v>17</v>
      </c>
      <c r="C9" s="7"/>
      <c r="D9" s="35" t="s">
        <v>19</v>
      </c>
      <c r="E9" s="35"/>
      <c r="F9" s="36" t="s">
        <v>20</v>
      </c>
      <c r="G9" s="36"/>
      <c r="H9" s="7"/>
      <c r="I9" s="11"/>
      <c r="J9" s="11"/>
      <c r="K9" s="11"/>
    </row>
  </sheetData>
  <mergeCells count="14">
    <mergeCell ref="M1:N1"/>
    <mergeCell ref="A7:N7"/>
    <mergeCell ref="B2:N2"/>
    <mergeCell ref="F8:G8"/>
    <mergeCell ref="D9:E9"/>
    <mergeCell ref="F9:G9"/>
    <mergeCell ref="A6:M6"/>
    <mergeCell ref="K3:N3"/>
    <mergeCell ref="D3:D4"/>
    <mergeCell ref="C3:C4"/>
    <mergeCell ref="B3:B4"/>
    <mergeCell ref="E3:G3"/>
    <mergeCell ref="H3:J3"/>
    <mergeCell ref="A3:A4"/>
  </mergeCells>
  <pageMargins left="0.70866099999999999" right="0.70866099999999999" top="0.748031" bottom="0.748031" header="0.31496099999999999" footer="0.31496099999999999"/>
  <pageSetup scale="52" orientation="landscape" r:id="rId1"/>
  <headerFooter>
    <oddFooter>&amp;C&amp;"Helvetica Neue,Regular"&amp;12&amp;K000000&amp;P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612 355,00</vt:lpstr>
      <vt:lpstr>'612 355,00'!Область_печати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 Smirnov</dc:creator>
  <cp:lastModifiedBy>Sh3</cp:lastModifiedBy>
  <cp:lastPrinted>2025-02-06T12:46:12Z</cp:lastPrinted>
  <dcterms:created xsi:type="dcterms:W3CDTF">2022-06-02T14:07:26Z</dcterms:created>
  <dcterms:modified xsi:type="dcterms:W3CDTF">2026-06-02T14:33:57Z</dcterms:modified>
</cp:coreProperties>
</file>