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server3\Отдел закупок\конкурс1\2026\закупки малого объема 2026\102-26-ПЗ Настольный игры\"/>
    </mc:Choice>
  </mc:AlternateContent>
  <bookViews>
    <workbookView xWindow="360" yWindow="15" windowWidth="20955" windowHeight="9720"/>
  </bookViews>
  <sheets>
    <sheet name="Прилож.1 п._3.7.4" sheetId="10" r:id="rId1"/>
  </sheets>
  <calcPr calcId="152511" iterateCount="1" fullPrecision="0"/>
</workbook>
</file>

<file path=xl/calcChain.xml><?xml version="1.0" encoding="utf-8"?>
<calcChain xmlns="http://schemas.openxmlformats.org/spreadsheetml/2006/main">
  <c r="N12" i="10" l="1"/>
  <c r="L12" i="10"/>
  <c r="K13" i="10"/>
  <c r="K14" i="10"/>
  <c r="K15" i="10"/>
  <c r="K16" i="10"/>
  <c r="K17" i="10"/>
  <c r="K18" i="10"/>
  <c r="K19" i="10"/>
  <c r="K20" i="10"/>
  <c r="K21" i="10"/>
  <c r="K22" i="10"/>
  <c r="K23" i="10"/>
  <c r="K24" i="10"/>
  <c r="K25" i="10"/>
  <c r="K26" i="10"/>
  <c r="K27" i="10"/>
  <c r="K28" i="10"/>
  <c r="K29" i="10"/>
  <c r="K30" i="10"/>
  <c r="K31" i="10"/>
  <c r="K32" i="10"/>
  <c r="K12" i="10"/>
  <c r="J13" i="10"/>
  <c r="J14" i="10"/>
  <c r="J15" i="10"/>
  <c r="J16" i="10"/>
  <c r="J17" i="10"/>
  <c r="J18" i="10"/>
  <c r="J19" i="10"/>
  <c r="J20" i="10"/>
  <c r="J21" i="10"/>
  <c r="J22" i="10"/>
  <c r="J23" i="10"/>
  <c r="J24" i="10"/>
  <c r="J25" i="10"/>
  <c r="J26" i="10"/>
  <c r="J27" i="10"/>
  <c r="J28" i="10"/>
  <c r="J29" i="10"/>
  <c r="J30" i="10"/>
  <c r="J31" i="10"/>
  <c r="J32" i="10"/>
  <c r="J12" i="10"/>
  <c r="I13" i="10"/>
  <c r="I14" i="10"/>
  <c r="I15" i="10"/>
  <c r="I16" i="10"/>
  <c r="I17" i="10"/>
  <c r="I18" i="10"/>
  <c r="I19" i="10"/>
  <c r="I20" i="10"/>
  <c r="I21" i="10"/>
  <c r="I22" i="10"/>
  <c r="I23" i="10"/>
  <c r="I24" i="10"/>
  <c r="I25" i="10"/>
  <c r="I26" i="10"/>
  <c r="I27" i="10"/>
  <c r="I28" i="10"/>
  <c r="I29" i="10"/>
  <c r="I30" i="10"/>
  <c r="I31" i="10"/>
  <c r="I32" i="10"/>
  <c r="I12" i="10"/>
  <c r="N22" i="10" l="1"/>
  <c r="G13" i="10" l="1"/>
  <c r="N13" i="10"/>
  <c r="G14" i="10"/>
  <c r="N14" i="10"/>
  <c r="G15" i="10"/>
  <c r="N15" i="10"/>
  <c r="G16" i="10"/>
  <c r="N16" i="10"/>
  <c r="G17" i="10"/>
  <c r="N17" i="10"/>
  <c r="G18" i="10"/>
  <c r="N18" i="10"/>
  <c r="G19" i="10"/>
  <c r="N19" i="10"/>
  <c r="G20" i="10"/>
  <c r="N20" i="10"/>
  <c r="G21" i="10"/>
  <c r="N21" i="10"/>
  <c r="G22" i="10"/>
  <c r="G23" i="10"/>
  <c r="N23" i="10"/>
  <c r="G24" i="10"/>
  <c r="N24" i="10"/>
  <c r="G25" i="10"/>
  <c r="N25" i="10"/>
  <c r="G26" i="10"/>
  <c r="N26" i="10"/>
  <c r="G27" i="10"/>
  <c r="N27" i="10"/>
  <c r="G28" i="10"/>
  <c r="N28" i="10"/>
  <c r="G29" i="10"/>
  <c r="N29" i="10"/>
  <c r="G30" i="10"/>
  <c r="N30" i="10"/>
  <c r="G31" i="10"/>
  <c r="N31" i="10"/>
  <c r="G32" i="10"/>
  <c r="N32" i="10"/>
  <c r="N33" i="10" l="1"/>
  <c r="L32" i="10"/>
  <c r="L30" i="10"/>
  <c r="L28" i="10"/>
  <c r="L26" i="10"/>
  <c r="L24" i="10"/>
  <c r="L22" i="10"/>
  <c r="L20" i="10"/>
  <c r="L18" i="10"/>
  <c r="L16" i="10"/>
  <c r="L14" i="10"/>
  <c r="L31" i="10"/>
  <c r="L29" i="10"/>
  <c r="L27" i="10"/>
  <c r="L25" i="10"/>
  <c r="L23" i="10"/>
  <c r="L21" i="10"/>
  <c r="L19" i="10"/>
  <c r="L17" i="10"/>
  <c r="L15" i="10"/>
  <c r="L13" i="10"/>
  <c r="G12" i="10"/>
</calcChain>
</file>

<file path=xl/sharedStrings.xml><?xml version="1.0" encoding="utf-8"?>
<sst xmlns="http://schemas.openxmlformats.org/spreadsheetml/2006/main" count="66" uniqueCount="46">
  <si>
    <t>№ п/п</t>
  </si>
  <si>
    <t>Номер источника ценовой информации (ИЦИ №i) и цена единицы товара, работы, услуги, представленная i-тым ИЦИ (Цi), руб.</t>
  </si>
  <si>
    <t>v - кол-во (объем) закупаемого товара (работы, услуги), ед.</t>
  </si>
  <si>
    <t>Определение однородности совокупности значений выявленных цен</t>
  </si>
  <si>
    <t xml:space="preserve">                  , руб. </t>
  </si>
  <si>
    <t>ИЦИ №1</t>
  </si>
  <si>
    <t>ИЦИ №2</t>
  </si>
  <si>
    <t>ИЦИ №3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</si>
  <si>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</si>
  <si>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</si>
  <si>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</si>
  <si>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>6=3+4+5</t>
  </si>
  <si>
    <t>8 = кол-во ответов ИЦИ</t>
  </si>
  <si>
    <t>Определение и обоснование НМЦК методом сопоставимых рыночных цен (анализа рынка) совместно с нормативным методом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</si>
  <si>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</si>
  <si>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Цена принимаемая для расчета НМЦК,  (руб. вкл. НДС)</t>
  </si>
  <si>
    <t>9 =           /n</t>
  </si>
  <si>
    <t>Шт</t>
  </si>
  <si>
    <t>13=12*7</t>
  </si>
  <si>
    <t xml:space="preserve"> «Стадный инстинкт»</t>
  </si>
  <si>
    <t xml:space="preserve"> «Кто осёл?»</t>
  </si>
  <si>
    <t xml:space="preserve"> «Каркассон: Королевский подарок»</t>
  </si>
  <si>
    <t>«Повороты судьбы. Робинзон»</t>
  </si>
  <si>
    <t>«Коннект»</t>
  </si>
  <si>
    <t>Набор настольных игр «Данетки»: "Реши уже"</t>
  </si>
  <si>
    <t>«Ответь за 5 секунд для детей»</t>
  </si>
  <si>
    <t>«Экивоки. Для всей семьи»</t>
  </si>
  <si>
    <t>«Экивоки для друзей»</t>
  </si>
  <si>
    <t>«Диксит Одиссея»</t>
  </si>
  <si>
    <t>«Царь Башня»</t>
  </si>
  <si>
    <t xml:space="preserve"> «Воображарий: Junior»</t>
  </si>
  <si>
    <t>«Воображарий»</t>
  </si>
  <si>
    <t>Красная кнопка для викторин</t>
  </si>
  <si>
    <t>«Гномы-вредители Дуэль»</t>
  </si>
  <si>
    <t>«Сад Алисы»</t>
  </si>
  <si>
    <t>«UNO»</t>
  </si>
  <si>
    <t xml:space="preserve"> «Дуббль Волшебный»</t>
  </si>
  <si>
    <t>«Дуббль Английские слова»</t>
  </si>
  <si>
    <t>Мемо Санкт-Петербург</t>
  </si>
  <si>
    <t>«СОВпадение»</t>
  </si>
  <si>
    <t>Начальная (максимальная) цена контракта определена и обоснована в соответствии с требованиями статьи 22 Федерального закона от 05.04.2013 № 44-ФЗ «О контрактной системе в сфере закупок товаров, работ, услуг для обеспечения государственных и муниципальных нужд» и методических рекомендаций по применению методов определения НМЦК, цены контракта, заключаемого с единственным поставщиком (подрядчиком, исполнителем), утвержденных приказом Министерства экономического развития Российской Федерации от 02.10.2013 № 567, посредством применения метода сопоставимых рыночных цен (анализа рынка).</t>
  </si>
  <si>
    <t>Наименование товара (работы, услуги)</t>
  </si>
  <si>
    <t>Коммерческое предложение 1  № 406 от 20.05.2026г</t>
  </si>
  <si>
    <t>Коммерческое предложение 2  № 410 от 21.05.2026г</t>
  </si>
  <si>
    <t>Коммерческое предложение 3  № 419 от 25.05.2026г</t>
  </si>
  <si>
    <t xml:space="preserve">Начальная (максимальная) цена контракта исходя из наименьшей цены товара, указанной в коммерческом предложении, на основании письма Минфина России от 08.09.2017г. № 24-01-09/58179.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</si>
</sst>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%"/>
    <numFmt numFmtId="165" formatCode="#,##0.00&quot;р.&quot;"/>
    <numFmt numFmtId="166" formatCode="_-* #,##0.00_р_._-;\-* #,##0.00_р_._-;_-* &quot;-&quot;??_р_._-;_-@_-"/>
  </numFmts>
  <fonts count="25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9"/>
      <name val="Arial"/>
      <family val="2"/>
      <charset val="204"/>
    </font>
    <font>
      <sz val="11"/>
      <color theme="1"/>
      <name val="Times New Roman"/>
      <family val="1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i/>
      <sz val="1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color rgb="FFFF0000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9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>
      <alignment horizontal="left" vertical="center"/>
    </xf>
    <xf numFmtId="0" fontId="1" fillId="0" borderId="0"/>
    <xf numFmtId="166" fontId="1" fillId="0" borderId="0" applyFont="0" applyFill="0" applyBorder="0" applyAlignment="0" applyProtection="0"/>
  </cellStyleXfs>
  <cellXfs count="84">
    <xf numFmtId="0" fontId="0" fillId="0" borderId="0" xfId="0"/>
    <xf numFmtId="0" fontId="14" fillId="0" borderId="0" xfId="0" applyFont="1" applyAlignment="1">
      <alignment vertical="center" wrapText="1"/>
    </xf>
    <xf numFmtId="0" fontId="14" fillId="2" borderId="0" xfId="0" applyFont="1" applyFill="1" applyAlignment="1">
      <alignment vertical="center" wrapText="1"/>
    </xf>
    <xf numFmtId="1" fontId="0" fillId="0" borderId="0" xfId="0" applyNumberFormat="1" applyFill="1"/>
    <xf numFmtId="49" fontId="0" fillId="0" borderId="0" xfId="0" applyNumberFormat="1" applyFont="1" applyFill="1" applyAlignment="1">
      <alignment wrapText="1"/>
    </xf>
    <xf numFmtId="1" fontId="0" fillId="0" borderId="0" xfId="0" applyNumberFormat="1" applyFont="1" applyFill="1"/>
    <xf numFmtId="164" fontId="0" fillId="0" borderId="0" xfId="0" applyNumberFormat="1" applyFill="1"/>
    <xf numFmtId="0" fontId="17" fillId="2" borderId="0" xfId="0" applyFont="1" applyFill="1"/>
    <xf numFmtId="4" fontId="8" fillId="0" borderId="2" xfId="0" applyNumberFormat="1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4" fontId="8" fillId="0" borderId="5" xfId="0" applyNumberFormat="1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top" wrapText="1"/>
    </xf>
    <xf numFmtId="164" fontId="7" fillId="0" borderId="5" xfId="0" applyNumberFormat="1" applyFont="1" applyFill="1" applyBorder="1" applyAlignment="1">
      <alignment horizontal="center" vertical="top" wrapText="1"/>
    </xf>
    <xf numFmtId="4" fontId="8" fillId="0" borderId="8" xfId="0" applyNumberFormat="1" applyFont="1" applyFill="1" applyBorder="1" applyAlignment="1">
      <alignment vertical="center" wrapText="1"/>
    </xf>
    <xf numFmtId="1" fontId="9" fillId="0" borderId="5" xfId="0" applyNumberFormat="1" applyFont="1" applyFill="1" applyBorder="1" applyAlignment="1">
      <alignment horizontal="center" vertical="center" wrapText="1"/>
    </xf>
    <xf numFmtId="0" fontId="9" fillId="2" borderId="5" xfId="0" applyFont="1" applyFill="1" applyBorder="1" applyAlignment="1">
      <alignment horizontal="center" vertical="center" wrapText="1"/>
    </xf>
    <xf numFmtId="0" fontId="20" fillId="0" borderId="5" xfId="0" applyFont="1" applyFill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1" fontId="21" fillId="2" borderId="3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/>
    </xf>
    <xf numFmtId="4" fontId="10" fillId="2" borderId="4" xfId="0" applyNumberFormat="1" applyFont="1" applyFill="1" applyBorder="1" applyAlignment="1">
      <alignment horizontal="center" vertical="center" wrapText="1"/>
    </xf>
    <xf numFmtId="4" fontId="10" fillId="2" borderId="2" xfId="0" applyNumberFormat="1" applyFont="1" applyFill="1" applyBorder="1" applyAlignment="1">
      <alignment horizontal="center" vertical="center" wrapText="1"/>
    </xf>
    <xf numFmtId="164" fontId="23" fillId="2" borderId="2" xfId="0" applyNumberFormat="1" applyFont="1" applyFill="1" applyBorder="1" applyAlignment="1">
      <alignment horizontal="center" vertical="center" wrapText="1"/>
    </xf>
    <xf numFmtId="165" fontId="8" fillId="2" borderId="7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right" vertical="center" wrapText="1"/>
    </xf>
    <xf numFmtId="4" fontId="16" fillId="0" borderId="0" xfId="0" applyNumberFormat="1" applyFont="1" applyFill="1" applyBorder="1" applyAlignment="1">
      <alignment horizontal="left" vertical="top" wrapText="1"/>
    </xf>
    <xf numFmtId="4" fontId="16" fillId="2" borderId="0" xfId="0" applyNumberFormat="1" applyFont="1" applyFill="1" applyBorder="1" applyAlignment="1">
      <alignment horizontal="left" vertical="top" wrapText="1"/>
    </xf>
    <xf numFmtId="164" fontId="6" fillId="0" borderId="0" xfId="0" applyNumberFormat="1" applyFont="1" applyFill="1" applyBorder="1" applyAlignment="1">
      <alignment horizontal="right" vertical="center" wrapText="1"/>
    </xf>
    <xf numFmtId="165" fontId="8" fillId="0" borderId="0" xfId="0" applyNumberFormat="1" applyFont="1" applyFill="1" applyBorder="1" applyAlignment="1">
      <alignment horizontal="center" vertical="center" wrapText="1"/>
    </xf>
    <xf numFmtId="4" fontId="0" fillId="2" borderId="0" xfId="0" applyNumberFormat="1" applyFill="1"/>
    <xf numFmtId="4" fontId="0" fillId="0" borderId="0" xfId="0" applyNumberFormat="1" applyFill="1"/>
    <xf numFmtId="4" fontId="15" fillId="0" borderId="0" xfId="0" applyNumberFormat="1" applyFont="1" applyFill="1"/>
    <xf numFmtId="0" fontId="22" fillId="2" borderId="6" xfId="0" applyFont="1" applyFill="1" applyBorder="1" applyAlignment="1">
      <alignment horizontal="center" vertical="center" wrapText="1"/>
    </xf>
    <xf numFmtId="4" fontId="3" fillId="2" borderId="6" xfId="0" applyNumberFormat="1" applyFont="1" applyFill="1" applyBorder="1" applyAlignment="1">
      <alignment horizontal="center" vertical="center" wrapText="1"/>
    </xf>
    <xf numFmtId="0" fontId="24" fillId="0" borderId="2" xfId="0" applyFont="1" applyBorder="1" applyAlignment="1">
      <alignment horizontal="center" vertical="center" wrapText="1"/>
    </xf>
    <xf numFmtId="2" fontId="24" fillId="0" borderId="2" xfId="0" applyNumberFormat="1" applyFont="1" applyBorder="1" applyAlignment="1">
      <alignment horizontal="center" vertical="center" wrapText="1"/>
    </xf>
    <xf numFmtId="0" fontId="24" fillId="3" borderId="2" xfId="0" applyFont="1" applyFill="1" applyBorder="1" applyAlignment="1">
      <alignment horizontal="center" vertical="center" wrapText="1"/>
    </xf>
    <xf numFmtId="2" fontId="24" fillId="3" borderId="2" xfId="0" applyNumberFormat="1" applyFont="1" applyFill="1" applyBorder="1" applyAlignment="1">
      <alignment horizontal="center"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3" borderId="2" xfId="0" applyFont="1" applyFill="1" applyBorder="1" applyAlignment="1">
      <alignment horizontal="center" vertical="center" wrapText="1"/>
    </xf>
    <xf numFmtId="0" fontId="17" fillId="0" borderId="0" xfId="0" applyFont="1" applyFill="1"/>
    <xf numFmtId="0" fontId="8" fillId="2" borderId="5" xfId="0" applyFont="1" applyFill="1" applyBorder="1" applyAlignment="1">
      <alignment horizontal="center" vertical="center" wrapText="1"/>
    </xf>
    <xf numFmtId="2" fontId="24" fillId="2" borderId="2" xfId="0" applyNumberFormat="1" applyFont="1" applyFill="1" applyBorder="1" applyAlignment="1">
      <alignment horizontal="center" vertical="center" wrapText="1"/>
    </xf>
    <xf numFmtId="4" fontId="3" fillId="2" borderId="0" xfId="0" applyNumberFormat="1" applyFont="1" applyFill="1" applyAlignment="1">
      <alignment vertical="center" wrapText="1"/>
    </xf>
    <xf numFmtId="0" fontId="0" fillId="2" borderId="0" xfId="0" applyFill="1"/>
    <xf numFmtId="0" fontId="9" fillId="2" borderId="2" xfId="0" applyFont="1" applyFill="1" applyBorder="1" applyAlignment="1">
      <alignment horizontal="center" vertical="center" wrapText="1"/>
    </xf>
    <xf numFmtId="164" fontId="6" fillId="2" borderId="9" xfId="0" applyNumberFormat="1" applyFont="1" applyFill="1" applyBorder="1" applyAlignment="1">
      <alignment horizontal="right" vertical="center" wrapText="1"/>
    </xf>
    <xf numFmtId="164" fontId="6" fillId="2" borderId="0" xfId="0" applyNumberFormat="1" applyFont="1" applyFill="1" applyBorder="1" applyAlignment="1">
      <alignment horizontal="right" vertical="center" wrapText="1"/>
    </xf>
    <xf numFmtId="164" fontId="3" fillId="2" borderId="0" xfId="0" applyNumberFormat="1" applyFont="1" applyFill="1" applyAlignment="1">
      <alignment vertical="center" wrapText="1"/>
    </xf>
    <xf numFmtId="164" fontId="0" fillId="2" borderId="0" xfId="0" applyNumberFormat="1" applyFill="1"/>
    <xf numFmtId="1" fontId="3" fillId="2" borderId="0" xfId="0" applyNumberFormat="1" applyFont="1" applyFill="1" applyAlignment="1">
      <alignment vertical="center" wrapText="1"/>
    </xf>
    <xf numFmtId="49" fontId="3" fillId="2" borderId="0" xfId="0" applyNumberFormat="1" applyFont="1" applyFill="1" applyAlignment="1">
      <alignment vertical="center" wrapText="1"/>
    </xf>
    <xf numFmtId="0" fontId="3" fillId="0" borderId="0" xfId="0" applyFont="1" applyFill="1" applyAlignment="1">
      <alignment horizontal="left" vertical="center" wrapText="1"/>
    </xf>
    <xf numFmtId="1" fontId="9" fillId="0" borderId="1" xfId="0" applyNumberFormat="1" applyFont="1" applyFill="1" applyBorder="1" applyAlignment="1">
      <alignment horizontal="center" vertical="center" wrapText="1"/>
    </xf>
    <xf numFmtId="1" fontId="9" fillId="0" borderId="10" xfId="0" applyNumberFormat="1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4" fontId="6" fillId="0" borderId="3" xfId="0" applyNumberFormat="1" applyFont="1" applyFill="1" applyBorder="1" applyAlignment="1">
      <alignment horizontal="center" vertical="center" wrapText="1"/>
    </xf>
    <xf numFmtId="4" fontId="6" fillId="0" borderId="6" xfId="0" applyNumberFormat="1" applyFont="1" applyFill="1" applyBorder="1" applyAlignment="1">
      <alignment horizontal="center" vertical="center" wrapText="1"/>
    </xf>
    <xf numFmtId="4" fontId="6" fillId="0" borderId="9" xfId="0" applyNumberFormat="1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4" fillId="2" borderId="0" xfId="0" applyFont="1" applyFill="1" applyAlignment="1">
      <alignment horizontal="left" vertical="center" wrapText="1"/>
    </xf>
    <xf numFmtId="1" fontId="13" fillId="0" borderId="5" xfId="0" applyNumberFormat="1" applyFont="1" applyFill="1" applyBorder="1" applyAlignment="1">
      <alignment horizontal="center" vertical="center" wrapText="1"/>
    </xf>
    <xf numFmtId="1" fontId="13" fillId="0" borderId="8" xfId="0" applyNumberFormat="1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 wrapText="1"/>
    </xf>
    <xf numFmtId="0" fontId="8" fillId="0" borderId="11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7" xfId="0" applyFont="1" applyFill="1" applyBorder="1" applyAlignment="1">
      <alignment horizontal="center" vertical="center" wrapText="1"/>
    </xf>
    <xf numFmtId="4" fontId="3" fillId="0" borderId="3" xfId="0" applyNumberFormat="1" applyFont="1" applyFill="1" applyBorder="1" applyAlignment="1">
      <alignment horizontal="center" vertical="center" wrapText="1"/>
    </xf>
    <xf numFmtId="4" fontId="3" fillId="0" borderId="6" xfId="0" applyNumberFormat="1" applyFont="1" applyFill="1" applyBorder="1" applyAlignment="1">
      <alignment horizontal="center" vertical="center" wrapText="1"/>
    </xf>
    <xf numFmtId="4" fontId="3" fillId="0" borderId="4" xfId="0" applyNumberFormat="1" applyFont="1" applyFill="1" applyBorder="1" applyAlignment="1">
      <alignment horizontal="center" vertical="center" wrapText="1"/>
    </xf>
    <xf numFmtId="4" fontId="3" fillId="2" borderId="5" xfId="0" applyNumberFormat="1" applyFont="1" applyFill="1" applyBorder="1" applyAlignment="1">
      <alignment horizontal="center" vertical="center" wrapText="1"/>
    </xf>
    <xf numFmtId="4" fontId="3" fillId="2" borderId="7" xfId="0" applyNumberFormat="1" applyFont="1" applyFill="1" applyBorder="1" applyAlignment="1">
      <alignment horizontal="center" vertical="center" wrapText="1"/>
    </xf>
    <xf numFmtId="0" fontId="12" fillId="2" borderId="0" xfId="0" applyFont="1" applyFill="1" applyAlignment="1">
      <alignment horizontal="center" vertical="center" wrapText="1"/>
    </xf>
  </cellXfs>
  <cellStyles count="4">
    <cellStyle name="S14" xfId="1"/>
    <cellStyle name="Обычный" xfId="0" builtinId="0"/>
    <cellStyle name="Обычный 2" xfId="2"/>
    <cellStyle name="Финансовый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514350</xdr:colOff>
      <xdr:row>9</xdr:row>
      <xdr:rowOff>438150</xdr:rowOff>
    </xdr:from>
    <xdr:to>
      <xdr:col>6</xdr:col>
      <xdr:colOff>962025</xdr:colOff>
      <xdr:row>9</xdr:row>
      <xdr:rowOff>893413</xdr:rowOff>
    </xdr:to>
    <xdr:pic>
      <xdr:nvPicPr>
        <xdr:cNvPr id="2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038850" y="2847975"/>
          <a:ext cx="447675" cy="455263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200025</xdr:colOff>
      <xdr:row>9</xdr:row>
      <xdr:rowOff>619125</xdr:rowOff>
    </xdr:from>
    <xdr:to>
      <xdr:col>10</xdr:col>
      <xdr:colOff>790575</xdr:colOff>
      <xdr:row>9</xdr:row>
      <xdr:rowOff>1019175</xdr:rowOff>
    </xdr:to>
    <xdr:pic>
      <xdr:nvPicPr>
        <xdr:cNvPr id="3" name="Picture 21" descr="C:\Temp\KClipboardExport\sssqsznq.gif"/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58450" y="3028950"/>
          <a:ext cx="5905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9</xdr:row>
      <xdr:rowOff>657225</xdr:rowOff>
    </xdr:from>
    <xdr:to>
      <xdr:col>11</xdr:col>
      <xdr:colOff>762000</xdr:colOff>
      <xdr:row>9</xdr:row>
      <xdr:rowOff>1066800</xdr:rowOff>
    </xdr:to>
    <xdr:pic>
      <xdr:nvPicPr>
        <xdr:cNvPr id="4" name="Picture 19" descr="C:\Temp\KClipboardExport\8c4wnzhy.gif"/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858500" y="3067050"/>
          <a:ext cx="552450" cy="409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485775</xdr:colOff>
      <xdr:row>10</xdr:row>
      <xdr:rowOff>200025</xdr:rowOff>
    </xdr:from>
    <xdr:to>
      <xdr:col>9</xdr:col>
      <xdr:colOff>762000</xdr:colOff>
      <xdr:row>10</xdr:row>
      <xdr:rowOff>476250</xdr:rowOff>
    </xdr:to>
    <xdr:pic>
      <xdr:nvPicPr>
        <xdr:cNvPr id="5" name="Рисунок 1" descr="C:\Temp\KClipboardExport\l41eo45a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8972550" y="3905250"/>
          <a:ext cx="276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161925</xdr:colOff>
      <xdr:row>9</xdr:row>
      <xdr:rowOff>200025</xdr:rowOff>
    </xdr:from>
    <xdr:to>
      <xdr:col>13</xdr:col>
      <xdr:colOff>1181100</xdr:colOff>
      <xdr:row>9</xdr:row>
      <xdr:rowOff>895350</xdr:rowOff>
    </xdr:to>
    <xdr:pic>
      <xdr:nvPicPr>
        <xdr:cNvPr id="6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3173075" y="2609850"/>
          <a:ext cx="1019175" cy="695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142875</xdr:colOff>
      <xdr:row>8</xdr:row>
      <xdr:rowOff>152401</xdr:rowOff>
    </xdr:from>
    <xdr:to>
      <xdr:col>13</xdr:col>
      <xdr:colOff>777239</xdr:colOff>
      <xdr:row>8</xdr:row>
      <xdr:rowOff>581025</xdr:rowOff>
    </xdr:to>
    <xdr:pic>
      <xdr:nvPicPr>
        <xdr:cNvPr id="8" name="Picture 1" descr="C:\Temp\KClipboardExport\7d4qbwfz.gif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3154025" y="1704976"/>
          <a:ext cx="634364" cy="42862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  <pageSetUpPr fitToPage="1"/>
  </sheetPr>
  <dimension ref="A1:N38"/>
  <sheetViews>
    <sheetView tabSelected="1" topLeftCell="F10" workbookViewId="0">
      <selection activeCell="H28" sqref="H28"/>
    </sheetView>
  </sheetViews>
  <sheetFormatPr defaultRowHeight="15" x14ac:dyDescent="0.25"/>
  <cols>
    <col min="1" max="1" width="5.7109375" customWidth="1"/>
    <col min="2" max="2" width="28.42578125" customWidth="1"/>
    <col min="3" max="3" width="8.140625" customWidth="1"/>
    <col min="4" max="4" width="13.140625" style="48" customWidth="1"/>
    <col min="7" max="7" width="20.42578125" customWidth="1"/>
    <col min="9" max="9" width="10.7109375" customWidth="1"/>
    <col min="10" max="10" width="17.42578125" customWidth="1"/>
    <col min="11" max="11" width="15" customWidth="1"/>
    <col min="12" max="12" width="15.42578125" customWidth="1"/>
    <col min="13" max="13" width="14.42578125" style="48" customWidth="1"/>
    <col min="14" max="14" width="21.7109375" customWidth="1"/>
  </cols>
  <sheetData>
    <row r="1" spans="1:14" x14ac:dyDescent="0.25">
      <c r="A1" s="63" t="s">
        <v>13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  <c r="M1" s="63"/>
      <c r="N1" s="63"/>
    </row>
    <row r="2" spans="1:14" x14ac:dyDescent="0.25">
      <c r="B2" s="1"/>
      <c r="C2" s="1"/>
      <c r="D2" s="2"/>
      <c r="E2" s="2"/>
      <c r="F2" s="2"/>
      <c r="G2" s="1"/>
      <c r="H2" s="2"/>
      <c r="I2" s="1"/>
      <c r="J2" s="1"/>
      <c r="K2" s="1"/>
      <c r="L2" s="1"/>
      <c r="M2" s="2"/>
      <c r="N2" s="1"/>
    </row>
    <row r="3" spans="1:14" ht="64.5" customHeight="1" x14ac:dyDescent="0.25">
      <c r="A3" s="83" t="s">
        <v>40</v>
      </c>
      <c r="B3" s="83"/>
      <c r="C3" s="83"/>
      <c r="D3" s="83"/>
      <c r="E3" s="83"/>
      <c r="F3" s="83"/>
      <c r="G3" s="83"/>
      <c r="H3" s="83"/>
      <c r="I3" s="83"/>
      <c r="J3" s="83"/>
      <c r="K3" s="83"/>
      <c r="L3" s="83"/>
      <c r="M3" s="83"/>
      <c r="N3" s="83"/>
    </row>
    <row r="4" spans="1:14" ht="14.25" customHeight="1" x14ac:dyDescent="0.25">
      <c r="A4" s="64"/>
      <c r="B4" s="64"/>
      <c r="C4" s="64"/>
      <c r="D4" s="64"/>
      <c r="E4" s="64"/>
      <c r="F4" s="64"/>
      <c r="G4" s="64"/>
      <c r="H4" s="64"/>
      <c r="I4" s="64"/>
      <c r="J4" s="64"/>
      <c r="K4" s="64"/>
      <c r="L4" s="64"/>
      <c r="M4" s="7"/>
      <c r="N4" s="7"/>
    </row>
    <row r="5" spans="1:14" s="44" customFormat="1" x14ac:dyDescent="0.25">
      <c r="A5" s="56" t="s">
        <v>42</v>
      </c>
      <c r="B5" s="56"/>
      <c r="C5" s="56"/>
      <c r="D5" s="56"/>
      <c r="E5" s="56"/>
      <c r="F5" s="56"/>
      <c r="G5" s="56"/>
      <c r="H5" s="56"/>
      <c r="I5" s="56"/>
      <c r="J5" s="56"/>
      <c r="K5" s="56"/>
      <c r="L5" s="56"/>
      <c r="M5" s="56"/>
      <c r="N5" s="56"/>
    </row>
    <row r="6" spans="1:14" s="44" customFormat="1" x14ac:dyDescent="0.25">
      <c r="A6" s="56" t="s">
        <v>43</v>
      </c>
      <c r="B6" s="56"/>
      <c r="C6" s="56"/>
      <c r="D6" s="56"/>
      <c r="E6" s="56"/>
      <c r="F6" s="56"/>
      <c r="G6" s="56"/>
      <c r="H6" s="56"/>
      <c r="I6" s="56"/>
      <c r="J6" s="56"/>
      <c r="K6" s="56"/>
      <c r="L6" s="56"/>
      <c r="M6" s="56"/>
      <c r="N6" s="56"/>
    </row>
    <row r="7" spans="1:14" s="44" customFormat="1" x14ac:dyDescent="0.25">
      <c r="A7" s="56" t="s">
        <v>44</v>
      </c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</row>
    <row r="8" spans="1:14" s="44" customFormat="1" x14ac:dyDescent="0.25">
      <c r="D8" s="7"/>
      <c r="M8" s="7"/>
    </row>
    <row r="9" spans="1:14" ht="67.5" customHeight="1" x14ac:dyDescent="0.25">
      <c r="A9" s="65" t="s">
        <v>0</v>
      </c>
      <c r="B9" s="67" t="s">
        <v>41</v>
      </c>
      <c r="C9" s="68"/>
      <c r="D9" s="71" t="s">
        <v>1</v>
      </c>
      <c r="E9" s="72"/>
      <c r="F9" s="72"/>
      <c r="G9" s="73"/>
      <c r="H9" s="74" t="s">
        <v>2</v>
      </c>
      <c r="I9" s="76" t="s">
        <v>14</v>
      </c>
      <c r="J9" s="78" t="s">
        <v>3</v>
      </c>
      <c r="K9" s="79"/>
      <c r="L9" s="80"/>
      <c r="M9" s="81" t="s">
        <v>15</v>
      </c>
      <c r="N9" s="8" t="s">
        <v>4</v>
      </c>
    </row>
    <row r="10" spans="1:14" ht="87" customHeight="1" x14ac:dyDescent="0.25">
      <c r="A10" s="66"/>
      <c r="B10" s="69"/>
      <c r="C10" s="70"/>
      <c r="D10" s="45" t="s">
        <v>5</v>
      </c>
      <c r="E10" s="9" t="s">
        <v>6</v>
      </c>
      <c r="F10" s="10" t="s">
        <v>7</v>
      </c>
      <c r="G10" s="11"/>
      <c r="H10" s="75"/>
      <c r="I10" s="77"/>
      <c r="J10" s="12" t="s">
        <v>8</v>
      </c>
      <c r="K10" s="13" t="s">
        <v>9</v>
      </c>
      <c r="L10" s="14" t="s">
        <v>10</v>
      </c>
      <c r="M10" s="82"/>
      <c r="N10" s="15"/>
    </row>
    <row r="11" spans="1:14" ht="40.5" x14ac:dyDescent="0.25">
      <c r="A11" s="16">
        <v>1</v>
      </c>
      <c r="B11" s="57">
        <v>2</v>
      </c>
      <c r="C11" s="58"/>
      <c r="D11" s="17">
        <v>3</v>
      </c>
      <c r="E11" s="17">
        <v>4</v>
      </c>
      <c r="F11" s="17">
        <v>5</v>
      </c>
      <c r="G11" s="18" t="s">
        <v>11</v>
      </c>
      <c r="H11" s="17">
        <v>7</v>
      </c>
      <c r="I11" s="19" t="s">
        <v>12</v>
      </c>
      <c r="J11" s="20" t="s">
        <v>16</v>
      </c>
      <c r="K11" s="20">
        <v>10</v>
      </c>
      <c r="L11" s="20">
        <v>11</v>
      </c>
      <c r="M11" s="49">
        <v>12</v>
      </c>
      <c r="N11" s="20" t="s">
        <v>18</v>
      </c>
    </row>
    <row r="12" spans="1:14" x14ac:dyDescent="0.25">
      <c r="A12" s="21">
        <v>1</v>
      </c>
      <c r="B12" s="22" t="s">
        <v>19</v>
      </c>
      <c r="C12" s="36" t="s">
        <v>17</v>
      </c>
      <c r="D12" s="46">
        <v>2000</v>
      </c>
      <c r="E12" s="38">
        <v>1870</v>
      </c>
      <c r="F12" s="39">
        <v>1615</v>
      </c>
      <c r="G12" s="37">
        <f t="shared" ref="G12:G32" si="0">SUM(D12:E12)</f>
        <v>3870</v>
      </c>
      <c r="H12" s="42">
        <v>4</v>
      </c>
      <c r="I12" s="23">
        <f>COUNT(D12:F12)</f>
        <v>3</v>
      </c>
      <c r="J12" s="24">
        <f>AVERAGE(D12:F12)</f>
        <v>1828.33</v>
      </c>
      <c r="K12" s="25">
        <f>STDEV(D12:F12)</f>
        <v>195.85</v>
      </c>
      <c r="L12" s="26">
        <f>K12/J12</f>
        <v>0.107</v>
      </c>
      <c r="M12" s="39">
        <v>1615</v>
      </c>
      <c r="N12" s="25">
        <f>M12*H12</f>
        <v>6460</v>
      </c>
    </row>
    <row r="13" spans="1:14" x14ac:dyDescent="0.25">
      <c r="A13" s="21">
        <v>2</v>
      </c>
      <c r="B13" s="22" t="s">
        <v>20</v>
      </c>
      <c r="C13" s="36" t="s">
        <v>17</v>
      </c>
      <c r="D13" s="46">
        <v>1500</v>
      </c>
      <c r="E13" s="38">
        <v>1320</v>
      </c>
      <c r="F13" s="39">
        <v>1100</v>
      </c>
      <c r="G13" s="37">
        <f t="shared" si="0"/>
        <v>2820</v>
      </c>
      <c r="H13" s="42">
        <v>4</v>
      </c>
      <c r="I13" s="23">
        <f t="shared" ref="I13:I32" si="1">COUNT(D13:F13)</f>
        <v>3</v>
      </c>
      <c r="J13" s="24">
        <f t="shared" ref="J13:J32" si="2">AVERAGE(D13:F13)</f>
        <v>1306.67</v>
      </c>
      <c r="K13" s="25">
        <f t="shared" ref="K13:K32" si="3">STDEV(D13:F13)</f>
        <v>200.33</v>
      </c>
      <c r="L13" s="26">
        <f t="shared" ref="L13:L32" si="4">K13/J13</f>
        <v>0.153</v>
      </c>
      <c r="M13" s="39">
        <v>1100</v>
      </c>
      <c r="N13" s="25">
        <f t="shared" ref="N13:N32" si="5">M13*H13</f>
        <v>4400</v>
      </c>
    </row>
    <row r="14" spans="1:14" ht="25.5" x14ac:dyDescent="0.25">
      <c r="A14" s="21">
        <v>3</v>
      </c>
      <c r="B14" s="22" t="s">
        <v>21</v>
      </c>
      <c r="C14" s="36" t="s">
        <v>17</v>
      </c>
      <c r="D14" s="46">
        <v>5360</v>
      </c>
      <c r="E14" s="38">
        <v>5500</v>
      </c>
      <c r="F14" s="39">
        <v>4310</v>
      </c>
      <c r="G14" s="37">
        <f t="shared" si="0"/>
        <v>10860</v>
      </c>
      <c r="H14" s="42">
        <v>2</v>
      </c>
      <c r="I14" s="23">
        <f t="shared" si="1"/>
        <v>3</v>
      </c>
      <c r="J14" s="24">
        <f t="shared" si="2"/>
        <v>5056.67</v>
      </c>
      <c r="K14" s="25">
        <f t="shared" si="3"/>
        <v>650.41</v>
      </c>
      <c r="L14" s="26">
        <f t="shared" si="4"/>
        <v>0.129</v>
      </c>
      <c r="M14" s="39">
        <v>4310</v>
      </c>
      <c r="N14" s="25">
        <f t="shared" si="5"/>
        <v>8620</v>
      </c>
    </row>
    <row r="15" spans="1:14" x14ac:dyDescent="0.25">
      <c r="A15" s="21">
        <v>4</v>
      </c>
      <c r="B15" s="22" t="s">
        <v>22</v>
      </c>
      <c r="C15" s="36" t="s">
        <v>17</v>
      </c>
      <c r="D15" s="46">
        <v>986</v>
      </c>
      <c r="E15" s="38">
        <v>1150</v>
      </c>
      <c r="F15" s="39">
        <v>864</v>
      </c>
      <c r="G15" s="37">
        <f t="shared" si="0"/>
        <v>2136</v>
      </c>
      <c r="H15" s="42">
        <v>4</v>
      </c>
      <c r="I15" s="23">
        <f t="shared" si="1"/>
        <v>3</v>
      </c>
      <c r="J15" s="24">
        <f t="shared" si="2"/>
        <v>1000</v>
      </c>
      <c r="K15" s="25">
        <f t="shared" si="3"/>
        <v>143.51</v>
      </c>
      <c r="L15" s="26">
        <f t="shared" si="4"/>
        <v>0.14399999999999999</v>
      </c>
      <c r="M15" s="39">
        <v>864</v>
      </c>
      <c r="N15" s="25">
        <f t="shared" si="5"/>
        <v>3456</v>
      </c>
    </row>
    <row r="16" spans="1:14" x14ac:dyDescent="0.25">
      <c r="A16" s="21">
        <v>5</v>
      </c>
      <c r="B16" s="22" t="s">
        <v>23</v>
      </c>
      <c r="C16" s="36" t="s">
        <v>17</v>
      </c>
      <c r="D16" s="46">
        <v>1776</v>
      </c>
      <c r="E16" s="38">
        <v>1880</v>
      </c>
      <c r="F16" s="39">
        <v>1615</v>
      </c>
      <c r="G16" s="37">
        <f t="shared" si="0"/>
        <v>3656</v>
      </c>
      <c r="H16" s="42">
        <v>4</v>
      </c>
      <c r="I16" s="23">
        <f t="shared" si="1"/>
        <v>3</v>
      </c>
      <c r="J16" s="24">
        <f t="shared" si="2"/>
        <v>1757</v>
      </c>
      <c r="K16" s="25">
        <f t="shared" si="3"/>
        <v>133.52000000000001</v>
      </c>
      <c r="L16" s="26">
        <f t="shared" si="4"/>
        <v>7.5999999999999998E-2</v>
      </c>
      <c r="M16" s="39">
        <v>1615</v>
      </c>
      <c r="N16" s="25">
        <f t="shared" si="5"/>
        <v>6460</v>
      </c>
    </row>
    <row r="17" spans="1:14" ht="25.5" x14ac:dyDescent="0.25">
      <c r="A17" s="21">
        <v>6</v>
      </c>
      <c r="B17" s="22" t="s">
        <v>24</v>
      </c>
      <c r="C17" s="36" t="s">
        <v>17</v>
      </c>
      <c r="D17" s="46">
        <v>2800</v>
      </c>
      <c r="E17" s="38">
        <v>2820</v>
      </c>
      <c r="F17" s="39">
        <v>2500</v>
      </c>
      <c r="G17" s="37">
        <f t="shared" si="0"/>
        <v>5620</v>
      </c>
      <c r="H17" s="42">
        <v>4</v>
      </c>
      <c r="I17" s="23">
        <f t="shared" si="1"/>
        <v>3</v>
      </c>
      <c r="J17" s="24">
        <f t="shared" si="2"/>
        <v>2706.67</v>
      </c>
      <c r="K17" s="25">
        <f t="shared" si="3"/>
        <v>179.26</v>
      </c>
      <c r="L17" s="26">
        <f t="shared" si="4"/>
        <v>6.6000000000000003E-2</v>
      </c>
      <c r="M17" s="39">
        <v>2500</v>
      </c>
      <c r="N17" s="25">
        <f t="shared" si="5"/>
        <v>10000</v>
      </c>
    </row>
    <row r="18" spans="1:14" x14ac:dyDescent="0.25">
      <c r="A18" s="21">
        <v>7</v>
      </c>
      <c r="B18" s="22" t="s">
        <v>25</v>
      </c>
      <c r="C18" s="36" t="s">
        <v>17</v>
      </c>
      <c r="D18" s="46">
        <v>1960</v>
      </c>
      <c r="E18" s="38">
        <v>1899</v>
      </c>
      <c r="F18" s="39">
        <v>1850</v>
      </c>
      <c r="G18" s="37">
        <f t="shared" si="0"/>
        <v>3859</v>
      </c>
      <c r="H18" s="42">
        <v>4</v>
      </c>
      <c r="I18" s="23">
        <f t="shared" si="1"/>
        <v>3</v>
      </c>
      <c r="J18" s="24">
        <f t="shared" si="2"/>
        <v>1903</v>
      </c>
      <c r="K18" s="25">
        <f t="shared" si="3"/>
        <v>55.11</v>
      </c>
      <c r="L18" s="26">
        <f t="shared" si="4"/>
        <v>2.9000000000000001E-2</v>
      </c>
      <c r="M18" s="39">
        <v>1850</v>
      </c>
      <c r="N18" s="25">
        <f t="shared" si="5"/>
        <v>7400</v>
      </c>
    </row>
    <row r="19" spans="1:14" x14ac:dyDescent="0.25">
      <c r="A19" s="21">
        <v>8</v>
      </c>
      <c r="B19" s="22" t="s">
        <v>26</v>
      </c>
      <c r="C19" s="36" t="s">
        <v>17</v>
      </c>
      <c r="D19" s="46">
        <v>3920</v>
      </c>
      <c r="E19" s="38">
        <v>4000</v>
      </c>
      <c r="F19" s="39">
        <v>3380</v>
      </c>
      <c r="G19" s="37">
        <f t="shared" si="0"/>
        <v>7920</v>
      </c>
      <c r="H19" s="42">
        <v>2</v>
      </c>
      <c r="I19" s="23">
        <f t="shared" si="1"/>
        <v>3</v>
      </c>
      <c r="J19" s="24">
        <f t="shared" si="2"/>
        <v>3766.67</v>
      </c>
      <c r="K19" s="25">
        <f t="shared" si="3"/>
        <v>337.24</v>
      </c>
      <c r="L19" s="26">
        <f t="shared" si="4"/>
        <v>0.09</v>
      </c>
      <c r="M19" s="39">
        <v>3380</v>
      </c>
      <c r="N19" s="25">
        <f t="shared" si="5"/>
        <v>6760</v>
      </c>
    </row>
    <row r="20" spans="1:14" x14ac:dyDescent="0.25">
      <c r="A20" s="21">
        <v>9</v>
      </c>
      <c r="B20" s="22" t="s">
        <v>27</v>
      </c>
      <c r="C20" s="36" t="s">
        <v>17</v>
      </c>
      <c r="D20" s="46">
        <v>3290</v>
      </c>
      <c r="E20" s="38">
        <v>3000</v>
      </c>
      <c r="F20" s="39">
        <v>2480</v>
      </c>
      <c r="G20" s="37">
        <f t="shared" si="0"/>
        <v>6290</v>
      </c>
      <c r="H20" s="42">
        <v>4</v>
      </c>
      <c r="I20" s="23">
        <f t="shared" si="1"/>
        <v>3</v>
      </c>
      <c r="J20" s="24">
        <f t="shared" si="2"/>
        <v>2923.33</v>
      </c>
      <c r="K20" s="25">
        <f t="shared" si="3"/>
        <v>410.41</v>
      </c>
      <c r="L20" s="26">
        <f t="shared" si="4"/>
        <v>0.14000000000000001</v>
      </c>
      <c r="M20" s="39">
        <v>2480</v>
      </c>
      <c r="N20" s="25">
        <f t="shared" si="5"/>
        <v>9920</v>
      </c>
    </row>
    <row r="21" spans="1:14" x14ac:dyDescent="0.25">
      <c r="A21" s="21">
        <v>10</v>
      </c>
      <c r="B21" s="22" t="s">
        <v>28</v>
      </c>
      <c r="C21" s="36" t="s">
        <v>17</v>
      </c>
      <c r="D21" s="46">
        <v>2550</v>
      </c>
      <c r="E21" s="38">
        <v>2150</v>
      </c>
      <c r="F21" s="39">
        <v>2200</v>
      </c>
      <c r="G21" s="37">
        <f t="shared" si="0"/>
        <v>4700</v>
      </c>
      <c r="H21" s="42">
        <v>4</v>
      </c>
      <c r="I21" s="23">
        <f t="shared" si="1"/>
        <v>3</v>
      </c>
      <c r="J21" s="24">
        <f t="shared" si="2"/>
        <v>2300</v>
      </c>
      <c r="K21" s="25">
        <f t="shared" si="3"/>
        <v>217.94</v>
      </c>
      <c r="L21" s="26">
        <f t="shared" si="4"/>
        <v>9.5000000000000001E-2</v>
      </c>
      <c r="M21" s="39">
        <v>2200</v>
      </c>
      <c r="N21" s="25">
        <f t="shared" si="5"/>
        <v>8800</v>
      </c>
    </row>
    <row r="22" spans="1:14" x14ac:dyDescent="0.25">
      <c r="A22" s="21">
        <v>11</v>
      </c>
      <c r="B22" s="22" t="s">
        <v>29</v>
      </c>
      <c r="C22" s="36" t="s">
        <v>17</v>
      </c>
      <c r="D22" s="46">
        <v>780</v>
      </c>
      <c r="E22" s="38">
        <v>990</v>
      </c>
      <c r="F22" s="39">
        <v>550</v>
      </c>
      <c r="G22" s="37">
        <f t="shared" si="0"/>
        <v>1770</v>
      </c>
      <c r="H22" s="42">
        <v>8</v>
      </c>
      <c r="I22" s="23">
        <f t="shared" si="1"/>
        <v>3</v>
      </c>
      <c r="J22" s="24">
        <f t="shared" si="2"/>
        <v>773.33</v>
      </c>
      <c r="K22" s="25">
        <f t="shared" si="3"/>
        <v>220.08</v>
      </c>
      <c r="L22" s="26">
        <f t="shared" si="4"/>
        <v>0.28499999999999998</v>
      </c>
      <c r="M22" s="39">
        <v>550</v>
      </c>
      <c r="N22" s="25">
        <f>M22*H22</f>
        <v>4400</v>
      </c>
    </row>
    <row r="23" spans="1:14" x14ac:dyDescent="0.25">
      <c r="A23" s="21">
        <v>12</v>
      </c>
      <c r="B23" s="22" t="s">
        <v>30</v>
      </c>
      <c r="C23" s="36" t="s">
        <v>17</v>
      </c>
      <c r="D23" s="46">
        <v>1320</v>
      </c>
      <c r="E23" s="38">
        <v>1390</v>
      </c>
      <c r="F23" s="39">
        <v>1250</v>
      </c>
      <c r="G23" s="37">
        <f t="shared" si="0"/>
        <v>2710</v>
      </c>
      <c r="H23" s="42">
        <v>4</v>
      </c>
      <c r="I23" s="23">
        <f t="shared" si="1"/>
        <v>3</v>
      </c>
      <c r="J23" s="24">
        <f t="shared" si="2"/>
        <v>1320</v>
      </c>
      <c r="K23" s="25">
        <f t="shared" si="3"/>
        <v>70</v>
      </c>
      <c r="L23" s="26">
        <f t="shared" si="4"/>
        <v>5.2999999999999999E-2</v>
      </c>
      <c r="M23" s="39">
        <v>1250</v>
      </c>
      <c r="N23" s="25">
        <f t="shared" si="5"/>
        <v>5000</v>
      </c>
    </row>
    <row r="24" spans="1:14" x14ac:dyDescent="0.25">
      <c r="A24" s="21">
        <v>13</v>
      </c>
      <c r="B24" s="22" t="s">
        <v>31</v>
      </c>
      <c r="C24" s="36" t="s">
        <v>17</v>
      </c>
      <c r="D24" s="46">
        <v>1210</v>
      </c>
      <c r="E24" s="38">
        <v>1380</v>
      </c>
      <c r="F24" s="39">
        <v>1250</v>
      </c>
      <c r="G24" s="37">
        <f t="shared" si="0"/>
        <v>2590</v>
      </c>
      <c r="H24" s="42">
        <v>4</v>
      </c>
      <c r="I24" s="23">
        <f t="shared" si="1"/>
        <v>3</v>
      </c>
      <c r="J24" s="24">
        <f t="shared" si="2"/>
        <v>1280</v>
      </c>
      <c r="K24" s="25">
        <f t="shared" si="3"/>
        <v>88.88</v>
      </c>
      <c r="L24" s="26">
        <f t="shared" si="4"/>
        <v>6.9000000000000006E-2</v>
      </c>
      <c r="M24" s="39">
        <v>1250</v>
      </c>
      <c r="N24" s="25">
        <f t="shared" si="5"/>
        <v>5000</v>
      </c>
    </row>
    <row r="25" spans="1:14" x14ac:dyDescent="0.25">
      <c r="A25" s="21">
        <v>14</v>
      </c>
      <c r="B25" s="22" t="s">
        <v>32</v>
      </c>
      <c r="C25" s="36" t="s">
        <v>17</v>
      </c>
      <c r="D25" s="46">
        <v>953</v>
      </c>
      <c r="E25" s="38">
        <v>990</v>
      </c>
      <c r="F25" s="39">
        <v>890</v>
      </c>
      <c r="G25" s="37">
        <f t="shared" si="0"/>
        <v>1943</v>
      </c>
      <c r="H25" s="42">
        <v>4</v>
      </c>
      <c r="I25" s="23">
        <f t="shared" si="1"/>
        <v>3</v>
      </c>
      <c r="J25" s="24">
        <f t="shared" si="2"/>
        <v>944.33</v>
      </c>
      <c r="K25" s="25">
        <f t="shared" si="3"/>
        <v>50.56</v>
      </c>
      <c r="L25" s="26">
        <f t="shared" si="4"/>
        <v>5.3999999999999999E-2</v>
      </c>
      <c r="M25" s="39">
        <v>890</v>
      </c>
      <c r="N25" s="25">
        <f t="shared" si="5"/>
        <v>3560</v>
      </c>
    </row>
    <row r="26" spans="1:14" x14ac:dyDescent="0.25">
      <c r="A26" s="21">
        <v>15</v>
      </c>
      <c r="B26" s="22" t="s">
        <v>33</v>
      </c>
      <c r="C26" s="36" t="s">
        <v>17</v>
      </c>
      <c r="D26" s="46">
        <v>2350</v>
      </c>
      <c r="E26" s="38">
        <v>1789</v>
      </c>
      <c r="F26" s="39">
        <v>1880</v>
      </c>
      <c r="G26" s="37">
        <f t="shared" si="0"/>
        <v>4139</v>
      </c>
      <c r="H26" s="42">
        <v>4</v>
      </c>
      <c r="I26" s="23">
        <f t="shared" si="1"/>
        <v>3</v>
      </c>
      <c r="J26" s="24">
        <f t="shared" si="2"/>
        <v>2006.33</v>
      </c>
      <c r="K26" s="25">
        <f t="shared" si="3"/>
        <v>301.08</v>
      </c>
      <c r="L26" s="26">
        <f t="shared" si="4"/>
        <v>0.15</v>
      </c>
      <c r="M26" s="39">
        <v>1880</v>
      </c>
      <c r="N26" s="25">
        <f t="shared" si="5"/>
        <v>7520</v>
      </c>
    </row>
    <row r="27" spans="1:14" x14ac:dyDescent="0.25">
      <c r="A27" s="21">
        <v>16</v>
      </c>
      <c r="B27" s="22" t="s">
        <v>34</v>
      </c>
      <c r="C27" s="36" t="s">
        <v>17</v>
      </c>
      <c r="D27" s="46">
        <v>2150</v>
      </c>
      <c r="E27" s="38">
        <v>2230</v>
      </c>
      <c r="F27" s="39">
        <v>1950</v>
      </c>
      <c r="G27" s="37">
        <f t="shared" si="0"/>
        <v>4380</v>
      </c>
      <c r="H27" s="42">
        <v>4</v>
      </c>
      <c r="I27" s="23">
        <f t="shared" si="1"/>
        <v>3</v>
      </c>
      <c r="J27" s="24">
        <f t="shared" si="2"/>
        <v>2110</v>
      </c>
      <c r="K27" s="25">
        <f t="shared" si="3"/>
        <v>144.22</v>
      </c>
      <c r="L27" s="26">
        <f t="shared" si="4"/>
        <v>6.8000000000000005E-2</v>
      </c>
      <c r="M27" s="39">
        <v>1950</v>
      </c>
      <c r="N27" s="25">
        <f t="shared" si="5"/>
        <v>7800</v>
      </c>
    </row>
    <row r="28" spans="1:14" x14ac:dyDescent="0.25">
      <c r="A28" s="21">
        <v>17</v>
      </c>
      <c r="B28" s="22" t="s">
        <v>35</v>
      </c>
      <c r="C28" s="36" t="s">
        <v>17</v>
      </c>
      <c r="D28" s="46">
        <v>360</v>
      </c>
      <c r="E28" s="38">
        <v>306</v>
      </c>
      <c r="F28" s="39">
        <v>250</v>
      </c>
      <c r="G28" s="37">
        <f t="shared" si="0"/>
        <v>666</v>
      </c>
      <c r="H28" s="42">
        <v>8</v>
      </c>
      <c r="I28" s="23">
        <f t="shared" si="1"/>
        <v>3</v>
      </c>
      <c r="J28" s="24">
        <f t="shared" si="2"/>
        <v>305.33</v>
      </c>
      <c r="K28" s="25">
        <f t="shared" si="3"/>
        <v>55</v>
      </c>
      <c r="L28" s="26">
        <f t="shared" si="4"/>
        <v>0.18</v>
      </c>
      <c r="M28" s="39">
        <v>250</v>
      </c>
      <c r="N28" s="25">
        <f t="shared" si="5"/>
        <v>2000</v>
      </c>
    </row>
    <row r="29" spans="1:14" x14ac:dyDescent="0.25">
      <c r="A29" s="21">
        <v>18</v>
      </c>
      <c r="B29" s="22" t="s">
        <v>36</v>
      </c>
      <c r="C29" s="36" t="s">
        <v>17</v>
      </c>
      <c r="D29" s="46">
        <v>280</v>
      </c>
      <c r="E29" s="38">
        <v>280</v>
      </c>
      <c r="F29" s="39">
        <v>219</v>
      </c>
      <c r="G29" s="37">
        <f t="shared" si="0"/>
        <v>560</v>
      </c>
      <c r="H29" s="42">
        <v>8</v>
      </c>
      <c r="I29" s="23">
        <f t="shared" si="1"/>
        <v>3</v>
      </c>
      <c r="J29" s="24">
        <f t="shared" si="2"/>
        <v>259.67</v>
      </c>
      <c r="K29" s="25">
        <f t="shared" si="3"/>
        <v>35.22</v>
      </c>
      <c r="L29" s="26">
        <f t="shared" si="4"/>
        <v>0.13600000000000001</v>
      </c>
      <c r="M29" s="39">
        <v>219</v>
      </c>
      <c r="N29" s="25">
        <f t="shared" si="5"/>
        <v>1752</v>
      </c>
    </row>
    <row r="30" spans="1:14" x14ac:dyDescent="0.25">
      <c r="A30" s="21">
        <v>19</v>
      </c>
      <c r="B30" s="22" t="s">
        <v>37</v>
      </c>
      <c r="C30" s="36" t="s">
        <v>17</v>
      </c>
      <c r="D30" s="46">
        <v>205</v>
      </c>
      <c r="E30" s="38">
        <v>198</v>
      </c>
      <c r="F30" s="39">
        <v>130</v>
      </c>
      <c r="G30" s="37">
        <f t="shared" si="0"/>
        <v>403</v>
      </c>
      <c r="H30" s="42">
        <v>4</v>
      </c>
      <c r="I30" s="23">
        <f t="shared" si="1"/>
        <v>3</v>
      </c>
      <c r="J30" s="24">
        <f t="shared" si="2"/>
        <v>177.67</v>
      </c>
      <c r="K30" s="25">
        <f t="shared" si="3"/>
        <v>41.43</v>
      </c>
      <c r="L30" s="26">
        <f t="shared" si="4"/>
        <v>0.23300000000000001</v>
      </c>
      <c r="M30" s="39">
        <v>130</v>
      </c>
      <c r="N30" s="25">
        <f t="shared" si="5"/>
        <v>520</v>
      </c>
    </row>
    <row r="31" spans="1:14" x14ac:dyDescent="0.25">
      <c r="A31" s="21">
        <v>20</v>
      </c>
      <c r="B31" s="22" t="s">
        <v>38</v>
      </c>
      <c r="C31" s="36" t="s">
        <v>17</v>
      </c>
      <c r="D31" s="46">
        <v>300</v>
      </c>
      <c r="E31" s="38">
        <v>245</v>
      </c>
      <c r="F31" s="39">
        <v>210</v>
      </c>
      <c r="G31" s="37">
        <f t="shared" si="0"/>
        <v>545</v>
      </c>
      <c r="H31" s="42">
        <v>200</v>
      </c>
      <c r="I31" s="23">
        <f t="shared" si="1"/>
        <v>3</v>
      </c>
      <c r="J31" s="24">
        <f t="shared" si="2"/>
        <v>251.67</v>
      </c>
      <c r="K31" s="25">
        <f t="shared" si="3"/>
        <v>45.37</v>
      </c>
      <c r="L31" s="26">
        <f t="shared" si="4"/>
        <v>0.18</v>
      </c>
      <c r="M31" s="39">
        <v>210</v>
      </c>
      <c r="N31" s="25">
        <f t="shared" si="5"/>
        <v>42000</v>
      </c>
    </row>
    <row r="32" spans="1:14" x14ac:dyDescent="0.25">
      <c r="A32" s="21">
        <v>21</v>
      </c>
      <c r="B32" s="22" t="s">
        <v>39</v>
      </c>
      <c r="C32" s="36" t="s">
        <v>17</v>
      </c>
      <c r="D32" s="46">
        <v>1500</v>
      </c>
      <c r="E32" s="40">
        <v>1099</v>
      </c>
      <c r="F32" s="41">
        <v>1180</v>
      </c>
      <c r="G32" s="37">
        <f t="shared" si="0"/>
        <v>2599</v>
      </c>
      <c r="H32" s="43">
        <v>4</v>
      </c>
      <c r="I32" s="23">
        <f t="shared" si="1"/>
        <v>3</v>
      </c>
      <c r="J32" s="24">
        <f t="shared" si="2"/>
        <v>1259.67</v>
      </c>
      <c r="K32" s="25">
        <f t="shared" si="3"/>
        <v>212.04</v>
      </c>
      <c r="L32" s="26">
        <f t="shared" si="4"/>
        <v>0.16800000000000001</v>
      </c>
      <c r="M32" s="41">
        <v>1180</v>
      </c>
      <c r="N32" s="25">
        <f t="shared" si="5"/>
        <v>4720</v>
      </c>
    </row>
    <row r="33" spans="1:14" ht="45.75" customHeight="1" x14ac:dyDescent="0.25">
      <c r="A33" s="60" t="s">
        <v>45</v>
      </c>
      <c r="B33" s="61"/>
      <c r="C33" s="61"/>
      <c r="D33" s="62"/>
      <c r="E33" s="62"/>
      <c r="F33" s="62"/>
      <c r="G33" s="61"/>
      <c r="H33" s="62"/>
      <c r="I33" s="61"/>
      <c r="J33" s="61"/>
      <c r="K33" s="61"/>
      <c r="L33" s="61"/>
      <c r="M33" s="50"/>
      <c r="N33" s="27">
        <f>SUM(N12:N32)</f>
        <v>156548</v>
      </c>
    </row>
    <row r="34" spans="1:14" x14ac:dyDescent="0.25">
      <c r="A34" s="28"/>
      <c r="B34" s="29"/>
      <c r="C34" s="29"/>
      <c r="D34" s="30"/>
      <c r="E34" s="30"/>
      <c r="F34" s="30"/>
      <c r="G34" s="29"/>
      <c r="H34" s="30"/>
      <c r="I34" s="29"/>
      <c r="J34" s="29"/>
      <c r="K34" s="29"/>
      <c r="L34" s="31"/>
      <c r="M34" s="51"/>
      <c r="N34" s="32"/>
    </row>
    <row r="35" spans="1:14" s="48" customFormat="1" x14ac:dyDescent="0.25">
      <c r="A35" s="54"/>
      <c r="B35" s="55"/>
      <c r="C35" s="54"/>
      <c r="D35" s="47"/>
      <c r="E35" s="47"/>
      <c r="F35" s="47"/>
      <c r="G35" s="47"/>
      <c r="H35" s="47"/>
      <c r="I35" s="47"/>
      <c r="J35" s="47"/>
      <c r="K35" s="47"/>
      <c r="L35" s="52"/>
      <c r="M35" s="52"/>
      <c r="N35" s="47"/>
    </row>
    <row r="36" spans="1:14" x14ac:dyDescent="0.25">
      <c r="A36" s="3"/>
      <c r="B36" s="4"/>
      <c r="C36" s="5"/>
      <c r="D36" s="33"/>
      <c r="E36" s="33"/>
      <c r="F36" s="33"/>
      <c r="G36" s="34"/>
      <c r="H36" s="33"/>
      <c r="I36" s="34"/>
      <c r="J36" s="34"/>
      <c r="K36" s="34"/>
      <c r="L36" s="6"/>
      <c r="M36" s="53"/>
      <c r="N36" s="35"/>
    </row>
    <row r="37" spans="1:14" ht="15.75" x14ac:dyDescent="0.25">
      <c r="A37" s="59"/>
      <c r="B37" s="59"/>
      <c r="C37" s="59"/>
      <c r="D37" s="59"/>
      <c r="E37" s="59"/>
      <c r="F37" s="59"/>
      <c r="G37" s="59"/>
      <c r="H37" s="59"/>
      <c r="I37" s="59"/>
      <c r="J37" s="59"/>
      <c r="K37" s="59"/>
      <c r="L37" s="59"/>
      <c r="M37" s="59"/>
      <c r="N37" s="59"/>
    </row>
    <row r="38" spans="1:14" x14ac:dyDescent="0.25">
      <c r="A38" s="3"/>
      <c r="B38" s="4"/>
      <c r="C38" s="5"/>
      <c r="D38" s="33"/>
      <c r="E38" s="33"/>
      <c r="F38" s="33"/>
      <c r="G38" s="34"/>
      <c r="H38" s="33"/>
      <c r="I38" s="34"/>
      <c r="J38" s="34"/>
      <c r="K38" s="34"/>
      <c r="L38" s="6"/>
      <c r="M38" s="53"/>
      <c r="N38" s="34"/>
    </row>
  </sheetData>
  <mergeCells count="16">
    <mergeCell ref="A7:N7"/>
    <mergeCell ref="B11:C11"/>
    <mergeCell ref="A37:N37"/>
    <mergeCell ref="A33:L33"/>
    <mergeCell ref="A1:N1"/>
    <mergeCell ref="A4:L4"/>
    <mergeCell ref="A9:A10"/>
    <mergeCell ref="B9:C10"/>
    <mergeCell ref="D9:G9"/>
    <mergeCell ref="H9:H10"/>
    <mergeCell ref="I9:I10"/>
    <mergeCell ref="J9:L9"/>
    <mergeCell ref="M9:M10"/>
    <mergeCell ref="A3:N3"/>
    <mergeCell ref="A5:N5"/>
    <mergeCell ref="A6:N6"/>
  </mergeCells>
  <pageMargins left="0.7" right="0.7" top="0.75" bottom="0.75" header="0.3" footer="0.3"/>
  <pageSetup paperSize="9" scale="52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Прилож.1 п._3.7.4</vt:lpstr>
    </vt:vector>
  </TitlesOfParts>
  <Company>organization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Артем</dc:creator>
  <cp:lastModifiedBy>СВ. Зорин</cp:lastModifiedBy>
  <cp:revision>2</cp:revision>
  <cp:lastPrinted>2026-05-29T11:31:36Z</cp:lastPrinted>
  <dcterms:created xsi:type="dcterms:W3CDTF">2011-08-15T06:57:36Z</dcterms:created>
  <dcterms:modified xsi:type="dcterms:W3CDTF">2026-06-02T09:50:04Z</dcterms:modified>
</cp:coreProperties>
</file>