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250" windowHeight="12540"/>
  </bookViews>
  <sheets>
    <sheet name="Лист1" sheetId="1" r:id="rId1"/>
  </sheets>
  <definedNames>
    <definedName name="_xlnm.Print_Area" localSheetId="0">Лист1!$A$2:$N$10</definedName>
  </definedNames>
  <calcPr calcId="125725" refMode="R1C1"/>
</workbook>
</file>

<file path=xl/calcChain.xml><?xml version="1.0" encoding="utf-8"?>
<calcChain xmlns="http://schemas.openxmlformats.org/spreadsheetml/2006/main">
  <c r="I6" i="1"/>
  <c r="J6"/>
  <c r="K6" s="1"/>
  <c r="L6" s="1"/>
  <c r="M6"/>
  <c r="N6"/>
  <c r="M5"/>
  <c r="J5"/>
  <c r="K5" s="1"/>
  <c r="L5" s="1"/>
  <c r="L7" s="1"/>
  <c r="I5"/>
  <c r="N5" l="1"/>
</calcChain>
</file>

<file path=xl/sharedStrings.xml><?xml version="1.0" encoding="utf-8"?>
<sst xmlns="http://schemas.openxmlformats.org/spreadsheetml/2006/main" count="23" uniqueCount="21">
  <si>
    <t>№ п.п.</t>
  </si>
  <si>
    <t>Наименование товара</t>
  </si>
  <si>
    <t>Ед. изм-я</t>
  </si>
  <si>
    <t>Кол-во</t>
  </si>
  <si>
    <t>Коммерческие предложения (КП) (руб./ед.изм.)</t>
  </si>
  <si>
    <t>НДС в % (если применимо для закупаемого медицинского изделия)</t>
  </si>
  <si>
    <t>Средневзвешенная цена медицинского изделия</t>
  </si>
  <si>
    <t>Начальная цена единицы медицинского изделия (НЦЕ**) без учета НДС</t>
  </si>
  <si>
    <t>НЦЕ с учетом НДС</t>
  </si>
  <si>
    <t>Стоимость медицинского изделия</t>
  </si>
  <si>
    <t>Стандартное откл.</t>
  </si>
  <si>
    <t>Коэф. вариации цен</t>
  </si>
  <si>
    <t>Начальная(максимальная) цена контракта</t>
  </si>
  <si>
    <t>**  НЦЕ,  устанавливается как минимальная из собранных заказчиком цен, что  не более средневзвешенной цены  без учета НДС</t>
  </si>
  <si>
    <t>Начальная (максимальная) цена контракта включает в себя стоимость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</si>
  <si>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>Шовный материал из полигликолевой кислоты</t>
  </si>
  <si>
    <t>Штука</t>
  </si>
  <si>
    <t>Коммерческое предложение № 1 (Вх.№ 478 от 13.05.2026)</t>
  </si>
  <si>
    <t>Коммерческое предложение № 2 (Вх.№ 479 от 13.05.2026)</t>
  </si>
  <si>
    <t>Коммерческое предложение № 3 (Вх.№ 480 от 13.05.2026)</t>
  </si>
  <si>
    <r>
      <t xml:space="preserve">Расчёт начальной (максимальной) цены контракта произведён на основании приказа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изделий", в соответствии со ст. 22 Федерального закона от 05.04.2013г. №44-ФЗ и Приказом №567 от 02.10.2013 Министерства экономического развития Российской Федерации. 
Расчет цены единицы товара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</t>
    </r>
    <r>
      <rPr>
        <b/>
        <sz val="10"/>
        <rFont val="Times New Roman"/>
        <family val="1"/>
        <charset val="204"/>
      </rPr>
      <t>№ 246 от 12.05.2026г</t>
    </r>
    <r>
      <rPr>
        <b/>
        <sz val="9"/>
        <rFont val="Times New Roman"/>
        <family val="1"/>
        <charset val="204"/>
      </rPr>
      <t>. у Поставщиков, осуществляющих поставки идентичных товаров, планируемых к закупке.
Поступившие коммерческие предложения отражают стоимость всего списка требуемого к поставке товара.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</si>
</sst>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mo"/>
      <family val="2"/>
      <charset val="204"/>
    </font>
    <font>
      <sz val="9"/>
      <name val="Arimo"/>
      <family val="2"/>
      <charset val="204"/>
    </font>
    <font>
      <sz val="8"/>
      <name val="Times New Roman"/>
      <family val="1"/>
      <charset val="204"/>
    </font>
    <font>
      <sz val="8"/>
      <name val="Arimo"/>
      <family val="2"/>
      <charset val="204"/>
    </font>
    <font>
      <b/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" fontId="1" fillId="0" borderId="10" xfId="0" applyNumberFormat="1" applyFont="1" applyBorder="1" applyAlignment="1">
      <alignment horizontal="center" vertical="center" wrapText="1" readingOrder="1"/>
    </xf>
    <xf numFmtId="2" fontId="2" fillId="0" borderId="11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11" fillId="0" borderId="0" xfId="0" applyFont="1"/>
    <xf numFmtId="0" fontId="3" fillId="0" borderId="0" xfId="0" applyFont="1" applyBorder="1" applyAlignment="1">
      <alignment horizontal="left" vertical="center" wrapText="1" readingOrder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vertical="top"/>
    </xf>
    <xf numFmtId="0" fontId="1" fillId="0" borderId="7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 readingOrder="1"/>
    </xf>
    <xf numFmtId="0" fontId="0" fillId="0" borderId="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1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 wrapText="1" readingOrder="1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4"/>
  <sheetViews>
    <sheetView tabSelected="1" zoomScale="115" zoomScaleNormal="115" workbookViewId="0">
      <selection activeCell="A2" sqref="A2:N10"/>
    </sheetView>
  </sheetViews>
  <sheetFormatPr defaultRowHeight="15"/>
  <cols>
    <col min="1" max="1" width="3.42578125" customWidth="1"/>
    <col min="2" max="2" width="27.7109375" customWidth="1"/>
    <col min="3" max="3" width="8.28515625" customWidth="1"/>
    <col min="4" max="4" width="7.7109375" customWidth="1"/>
    <col min="5" max="5" width="15.140625" customWidth="1"/>
    <col min="6" max="6" width="15.42578125" customWidth="1"/>
    <col min="7" max="7" width="15.7109375" customWidth="1"/>
    <col min="8" max="8" width="10.5703125" customWidth="1"/>
    <col min="9" max="9" width="13.140625" customWidth="1"/>
    <col min="10" max="10" width="14.42578125" customWidth="1"/>
    <col min="11" max="11" width="12.140625" customWidth="1"/>
    <col min="12" max="12" width="15.42578125" customWidth="1"/>
    <col min="13" max="13" width="10.85546875" customWidth="1"/>
    <col min="14" max="14" width="12.28515625" customWidth="1"/>
  </cols>
  <sheetData>
    <row r="1" spans="1:14" ht="3.75" customHeight="1"/>
    <row r="2" spans="1:14" ht="117" customHeight="1">
      <c r="A2" s="14" t="s">
        <v>20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>
      <c r="A3" s="16" t="s">
        <v>0</v>
      </c>
      <c r="B3" s="18" t="s">
        <v>1</v>
      </c>
      <c r="C3" s="18" t="s">
        <v>2</v>
      </c>
      <c r="D3" s="18" t="s">
        <v>3</v>
      </c>
      <c r="E3" s="19" t="s">
        <v>4</v>
      </c>
      <c r="F3" s="20"/>
      <c r="G3" s="21"/>
      <c r="H3" s="22" t="s">
        <v>5</v>
      </c>
      <c r="I3" s="24" t="s">
        <v>6</v>
      </c>
      <c r="J3" s="24" t="s">
        <v>7</v>
      </c>
      <c r="K3" s="24" t="s">
        <v>8</v>
      </c>
      <c r="L3" s="24" t="s">
        <v>9</v>
      </c>
      <c r="M3" s="24" t="s">
        <v>10</v>
      </c>
      <c r="N3" s="24" t="s">
        <v>11</v>
      </c>
    </row>
    <row r="4" spans="1:14" ht="53.25" customHeight="1">
      <c r="A4" s="17"/>
      <c r="B4" s="17"/>
      <c r="C4" s="17"/>
      <c r="D4" s="17"/>
      <c r="E4" s="9" t="s">
        <v>17</v>
      </c>
      <c r="F4" s="9" t="s">
        <v>18</v>
      </c>
      <c r="G4" s="9" t="s">
        <v>19</v>
      </c>
      <c r="H4" s="23"/>
      <c r="I4" s="17"/>
      <c r="J4" s="25"/>
      <c r="K4" s="25"/>
      <c r="L4" s="25"/>
      <c r="M4" s="17"/>
      <c r="N4" s="17"/>
    </row>
    <row r="5" spans="1:14" s="8" customFormat="1" ht="25.5">
      <c r="A5" s="10">
        <v>1</v>
      </c>
      <c r="B5" s="11" t="s">
        <v>15</v>
      </c>
      <c r="C5" s="12" t="s">
        <v>16</v>
      </c>
      <c r="D5" s="12">
        <v>625</v>
      </c>
      <c r="E5" s="6">
        <v>146.82</v>
      </c>
      <c r="F5" s="13">
        <v>152.62</v>
      </c>
      <c r="G5" s="6">
        <v>156.36000000000001</v>
      </c>
      <c r="H5" s="10">
        <v>10</v>
      </c>
      <c r="I5" s="6">
        <f>ROUND((E5+F5+G5)/3,2)</f>
        <v>151.93</v>
      </c>
      <c r="J5" s="6">
        <f>MIN(E5,F5,G5)</f>
        <v>146.82</v>
      </c>
      <c r="K5" s="6">
        <f>ROUND(IF(H5=0,J5,IF(H5=10,J5*0.1+J5,J5*0.2+J5)),2)</f>
        <v>161.5</v>
      </c>
      <c r="L5" s="6">
        <f>K5*D5</f>
        <v>100937.5</v>
      </c>
      <c r="M5" s="7">
        <f>STDEV(E5,F5,G5)</f>
        <v>4.8069255593715026</v>
      </c>
      <c r="N5" s="7">
        <f>(M5/I5)*100</f>
        <v>3.1639080888379532</v>
      </c>
    </row>
    <row r="6" spans="1:14" s="8" customFormat="1" ht="25.5">
      <c r="A6" s="10">
        <v>2</v>
      </c>
      <c r="B6" s="11" t="s">
        <v>15</v>
      </c>
      <c r="C6" s="12" t="s">
        <v>16</v>
      </c>
      <c r="D6" s="12">
        <v>800</v>
      </c>
      <c r="E6" s="6">
        <v>206.72</v>
      </c>
      <c r="F6" s="13">
        <v>214.88</v>
      </c>
      <c r="G6" s="6">
        <v>220.91</v>
      </c>
      <c r="H6" s="10">
        <v>10</v>
      </c>
      <c r="I6" s="6">
        <f>ROUND((E6+F6+G6)/3,2)</f>
        <v>214.17</v>
      </c>
      <c r="J6" s="6">
        <f>MIN(E6,F6,G6)</f>
        <v>206.72</v>
      </c>
      <c r="K6" s="6">
        <f>ROUND(IF(H6=0,J6,IF(H6=10,J6*0.1+J6,J6*0.2+J6)),2)</f>
        <v>227.39</v>
      </c>
      <c r="L6" s="6">
        <f>K6*D6</f>
        <v>181912</v>
      </c>
      <c r="M6" s="7">
        <f>STDEV(E6,F6,G6)</f>
        <v>7.121593922712032</v>
      </c>
      <c r="N6" s="7">
        <f>(M6/I6)*100</f>
        <v>3.3252061085642395</v>
      </c>
    </row>
    <row r="7" spans="1:14" ht="15" customHeight="1">
      <c r="A7" s="26" t="s">
        <v>12</v>
      </c>
      <c r="B7" s="27"/>
      <c r="C7" s="27"/>
      <c r="D7" s="27"/>
      <c r="E7" s="27"/>
      <c r="F7" s="27"/>
      <c r="G7" s="27"/>
      <c r="H7" s="27"/>
      <c r="I7" s="27"/>
      <c r="J7" s="27"/>
      <c r="K7" s="28"/>
      <c r="L7" s="1">
        <f>SUM(L5:L6)</f>
        <v>282849.5</v>
      </c>
      <c r="M7" s="2"/>
      <c r="N7" s="3"/>
    </row>
    <row r="8" spans="1:14" ht="17.25" customHeight="1">
      <c r="A8" s="29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1"/>
      <c r="N8" s="31"/>
    </row>
    <row r="9" spans="1:14" ht="18" customHeight="1">
      <c r="A9" s="33" t="s">
        <v>13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</row>
    <row r="10" spans="1:14" ht="39.75" customHeight="1">
      <c r="A10" s="33" t="s">
        <v>14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</row>
    <row r="11" spans="1:14" ht="23.2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43.5" customHeight="1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</row>
    <row r="14" spans="1:14">
      <c r="A14" s="32"/>
      <c r="B14" s="32"/>
      <c r="C14" s="32"/>
      <c r="E14" s="4"/>
    </row>
  </sheetData>
  <mergeCells count="19">
    <mergeCell ref="A7:K7"/>
    <mergeCell ref="A8:N8"/>
    <mergeCell ref="A14:C14"/>
    <mergeCell ref="A9:N9"/>
    <mergeCell ref="A12:N12"/>
    <mergeCell ref="A10:N10"/>
    <mergeCell ref="A2:N2"/>
    <mergeCell ref="A3:A4"/>
    <mergeCell ref="B3:B4"/>
    <mergeCell ref="C3:C4"/>
    <mergeCell ref="D3:D4"/>
    <mergeCell ref="E3:G3"/>
    <mergeCell ref="H3:H4"/>
    <mergeCell ref="I3:I4"/>
    <mergeCell ref="J3:J4"/>
    <mergeCell ref="K3:K4"/>
    <mergeCell ref="L3:L4"/>
    <mergeCell ref="M3:M4"/>
    <mergeCell ref="N3:N4"/>
  </mergeCells>
  <pageMargins left="0.70866141732283472" right="0.70866141732283472" top="0.74803149606299213" bottom="0.74803149606299213" header="0.31496062992125984" footer="0.31496062992125984"/>
  <pageSetup paperSize="9" scale="7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2026-06-01T10:28:28Z</cp:lastPrinted>
  <dcterms:created xsi:type="dcterms:W3CDTF">2021-12-17T14:41:01Z</dcterms:created>
  <dcterms:modified xsi:type="dcterms:W3CDTF">2026-06-01T10:28:28Z</dcterms:modified>
</cp:coreProperties>
</file>