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2760" yWindow="32760" windowWidth="20730" windowHeight="11625"/>
  </bookViews>
  <sheets>
    <sheet name="Расчет Н(М)ЦД" sheetId="2" r:id="rId1"/>
    <sheet name="Лист1" sheetId="9" r:id="rId2"/>
  </sheets>
  <definedNames>
    <definedName name="_GoBack" localSheetId="0">'Расчет Н(М)ЦД'!#REF!</definedName>
    <definedName name="_xlnm.Print_Area" localSheetId="0">'Расчет Н(М)ЦД'!$A$3:$M$11</definedName>
  </definedNames>
  <calcPr calcId="124519"/>
</workbook>
</file>

<file path=xl/calcChain.xml><?xml version="1.0" encoding="utf-8"?>
<calcChain xmlns="http://schemas.openxmlformats.org/spreadsheetml/2006/main">
  <c r="I7" i="2"/>
  <c r="J7" l="1"/>
  <c r="K7" s="1"/>
  <c r="L7" l="1"/>
  <c r="M7" s="1"/>
  <c r="M8" l="1"/>
  <c r="I10" l="1"/>
</calcChain>
</file>

<file path=xl/sharedStrings.xml><?xml version="1.0" encoding="utf-8"?>
<sst xmlns="http://schemas.openxmlformats.org/spreadsheetml/2006/main" count="23" uniqueCount="23">
  <si>
    <t>№</t>
  </si>
  <si>
    <t>Ед. изм</t>
  </si>
  <si>
    <t>Кол-во</t>
  </si>
  <si>
    <t>Среднее квадратичное отклонение</t>
  </si>
  <si>
    <t xml:space="preserve">Средняя арифметическая цена за единицу     &lt;ц&gt; 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</si>
  <si>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</si>
  <si>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рублей</t>
  </si>
  <si>
    <t>Минимальная цена за единицу измерения (рублей)</t>
  </si>
  <si>
    <t>шт</t>
  </si>
  <si>
    <t>Наименование</t>
  </si>
  <si>
    <t>В результате проведенного расчета Н(М)ЦД  составила:</t>
  </si>
  <si>
    <t>За Н(М)ЦД принято минимальное значение из предложенных коммерческих предложений</t>
  </si>
  <si>
    <t xml:space="preserve">Реквизиты документов, на основании которых произведен расчет Н(М)ЦД (руб./ед.изм.) </t>
  </si>
  <si>
    <t>Однородность совокупности значений выявленных цен, используемых в расчете Н(М)ЦД</t>
  </si>
  <si>
    <t>Н(М)ЦД, определяемая методом сопоставимых рыночных цен (анализа рынка) с учетом минимальной цены за единицу измерения (рублей)</t>
  </si>
  <si>
    <t>Специалист по закупкам                                                                 И.В. Поздеев</t>
  </si>
  <si>
    <t xml:space="preserve">Определение и обоснование начальной (максимальной) цены договора.
Заказчик: Санкт-Петербургское государственное бюджетное учреждение здравоохранения «Стоматологическая поликлиника №19 Пушкинского района»
Начальная (максимальная) цена договора определена и обоснована в соответствии с требованиями пункта 22 Положения о закупке, посредством применения следующего метода: метод сопоставимых рыночных цен (анализа рынка). В целях получения ценовой информации в отношении товара для определения НМЦД в качестве источника общедоступной информации использовался реестр товаров для обеспечения нужд Санкт-Петербурга на 2 квартал 2026 года https://www.gz-spb.ru/content/95. 
В случае использования указанного реестра осуществление сбора и анализа информации из других источников общедоступной информации о ценах товаров, работ, услуг в соответствии с настоящими Методическими рекомендациями не требуется (Приложение № 3 к Постановлению Правительства Санкт-Петербурга от 28.09.2016 N 840 "Об утверждении методических рекомендаций по обоснованию и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для обеспечения нужд Санкт-Петербурга").
</t>
  </si>
  <si>
    <t>ИЦИ №1 2782200563924000006 от 04.03.2024</t>
  </si>
  <si>
    <t>ИЦИ №2 Экранная копия от 03.03.2026 № 04-2465/26-0-0</t>
  </si>
  <si>
    <t>ИЦИ №4 Ответ на запрос от 10.02.2026 № 04-1024/26-0-0</t>
  </si>
  <si>
    <t>ИЦИ №3 Экранная копия от 10.02.2026 № 04-1016/26-0-0</t>
  </si>
  <si>
    <t>Термопот бытовой</t>
  </si>
  <si>
    <t xml:space="preserve">УТВЕРЖДАЮ:
Главный врач
СПб ГБУЗ СП №19 Пушкинского района
______________ И.В. Березкина
«04» июня 2026 г
</t>
  </si>
</sst>
</file>

<file path=xl/styles.xml><?xml version="1.0" encoding="utf-8"?>
<styleSheet xmlns="http://schemas.openxmlformats.org/spreadsheetml/2006/main">
  <numFmts count="1">
    <numFmt numFmtId="164" formatCode="#,##0.00_р_.;[Red]#,##0.00_р_."/>
  </numFmts>
  <fonts count="14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46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4" fillId="0" borderId="0" xfId="0" applyFont="1" applyFill="1" applyAlignment="1" applyProtection="1">
      <alignment vertical="center"/>
      <protection locked="0"/>
    </xf>
    <xf numFmtId="0" fontId="8" fillId="0" borderId="0" xfId="0" applyFont="1"/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0" xfId="0" applyFont="1"/>
    <xf numFmtId="0" fontId="5" fillId="0" borderId="0" xfId="0" applyFont="1" applyAlignment="1" applyProtection="1">
      <alignment wrapText="1"/>
      <protection locked="0"/>
    </xf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top"/>
    </xf>
    <xf numFmtId="2" fontId="9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164" fontId="3" fillId="0" borderId="0" xfId="0" applyNumberFormat="1" applyFont="1" applyFill="1" applyAlignment="1">
      <alignment vertical="center"/>
    </xf>
    <xf numFmtId="4" fontId="13" fillId="0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wrapText="1"/>
      <protection locked="0"/>
    </xf>
    <xf numFmtId="0" fontId="1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vertical="top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right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wrapText="1"/>
      <protection locked="0"/>
    </xf>
    <xf numFmtId="0" fontId="7" fillId="0" borderId="0" xfId="0" applyFont="1" applyAlignment="1">
      <alignment horizontal="left" vertical="top" wrapText="1"/>
    </xf>
    <xf numFmtId="0" fontId="3" fillId="0" borderId="0" xfId="0" applyFont="1" applyBorder="1" applyAlignment="1">
      <alignment horizontal="left" vertical="center"/>
    </xf>
    <xf numFmtId="0" fontId="5" fillId="0" borderId="0" xfId="0" applyFont="1" applyAlignment="1" applyProtection="1">
      <alignment wrapText="1"/>
      <protection locked="0"/>
    </xf>
    <xf numFmtId="2" fontId="9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5" fillId="0" borderId="0" xfId="0" applyFont="1" applyAlignment="1" applyProtection="1">
      <alignment wrapText="1"/>
      <protection locked="0"/>
    </xf>
    <xf numFmtId="0" fontId="0" fillId="0" borderId="0" xfId="0" applyAlignment="1"/>
    <xf numFmtId="0" fontId="3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22860</xdr:colOff>
      <xdr:row>5</xdr:row>
      <xdr:rowOff>678180</xdr:rowOff>
    </xdr:from>
    <xdr:to>
      <xdr:col>11</xdr:col>
      <xdr:colOff>0</xdr:colOff>
      <xdr:row>5</xdr:row>
      <xdr:rowOff>1028700</xdr:rowOff>
    </xdr:to>
    <xdr:pic>
      <xdr:nvPicPr>
        <xdr:cNvPr id="28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41480" y="7376160"/>
          <a:ext cx="1356360" cy="35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55721</xdr:colOff>
      <xdr:row>5</xdr:row>
      <xdr:rowOff>624840</xdr:rowOff>
    </xdr:from>
    <xdr:to>
      <xdr:col>10</xdr:col>
      <xdr:colOff>10000</xdr:colOff>
      <xdr:row>5</xdr:row>
      <xdr:rowOff>1066800</xdr:rowOff>
    </xdr:to>
    <xdr:pic>
      <xdr:nvPicPr>
        <xdr:cNvPr id="28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35752" y="5554028"/>
          <a:ext cx="1168717" cy="441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12"/>
  <sheetViews>
    <sheetView tabSelected="1" zoomScale="80" zoomScaleNormal="80" zoomScaleSheetLayoutView="75" workbookViewId="0">
      <selection activeCell="K13" sqref="K13"/>
    </sheetView>
  </sheetViews>
  <sheetFormatPr defaultColWidth="9.140625" defaultRowHeight="12.75"/>
  <cols>
    <col min="1" max="1" width="3.140625" style="1" customWidth="1"/>
    <col min="2" max="2" width="28.42578125" style="1" customWidth="1"/>
    <col min="3" max="3" width="5.85546875" style="1" customWidth="1"/>
    <col min="4" max="4" width="6.85546875" style="1" customWidth="1"/>
    <col min="5" max="7" width="14" style="1" customWidth="1"/>
    <col min="8" max="8" width="13.7109375" style="1" customWidth="1"/>
    <col min="9" max="10" width="18.140625" style="1" customWidth="1"/>
    <col min="11" max="11" width="20.140625" style="1" customWidth="1"/>
    <col min="12" max="12" width="14.5703125" style="1" customWidth="1"/>
    <col min="13" max="13" width="31.7109375" style="1" customWidth="1"/>
    <col min="14" max="16384" width="9.140625" style="1"/>
  </cols>
  <sheetData>
    <row r="2" spans="1:13" ht="85.5" customHeight="1">
      <c r="M2" s="28" t="s">
        <v>22</v>
      </c>
    </row>
    <row r="3" spans="1:13" ht="149.25" customHeight="1">
      <c r="A3" s="36" t="s">
        <v>16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</row>
    <row r="4" spans="1:13" s="9" customFormat="1" ht="30.75" customHeight="1">
      <c r="A4" s="37" t="s">
        <v>0</v>
      </c>
      <c r="B4" s="37" t="s">
        <v>9</v>
      </c>
      <c r="C4" s="37" t="s">
        <v>1</v>
      </c>
      <c r="D4" s="37" t="s">
        <v>2</v>
      </c>
      <c r="E4" s="40" t="s">
        <v>12</v>
      </c>
      <c r="F4" s="41"/>
      <c r="G4" s="41"/>
      <c r="H4" s="42"/>
      <c r="I4" s="38" t="s">
        <v>13</v>
      </c>
      <c r="J4" s="38"/>
      <c r="K4" s="38"/>
      <c r="L4" s="37" t="s">
        <v>7</v>
      </c>
      <c r="M4" s="37" t="s">
        <v>14</v>
      </c>
    </row>
    <row r="5" spans="1:13" s="9" customFormat="1" ht="19.5" customHeight="1">
      <c r="A5" s="37"/>
      <c r="B5" s="37"/>
      <c r="C5" s="37"/>
      <c r="D5" s="37"/>
      <c r="E5" s="43"/>
      <c r="F5" s="44"/>
      <c r="G5" s="44"/>
      <c r="H5" s="45"/>
      <c r="I5" s="38"/>
      <c r="J5" s="38"/>
      <c r="K5" s="38"/>
      <c r="L5" s="37"/>
      <c r="M5" s="37"/>
    </row>
    <row r="6" spans="1:13" s="9" customFormat="1" ht="214.5" customHeight="1">
      <c r="A6" s="37"/>
      <c r="B6" s="37"/>
      <c r="C6" s="37"/>
      <c r="D6" s="37"/>
      <c r="E6" s="22" t="s">
        <v>17</v>
      </c>
      <c r="F6" s="22" t="s">
        <v>18</v>
      </c>
      <c r="G6" s="22" t="s">
        <v>20</v>
      </c>
      <c r="H6" s="22" t="s">
        <v>19</v>
      </c>
      <c r="I6" s="21" t="s">
        <v>4</v>
      </c>
      <c r="J6" s="21" t="s">
        <v>3</v>
      </c>
      <c r="K6" s="21" t="s">
        <v>5</v>
      </c>
      <c r="L6" s="37"/>
      <c r="M6" s="37"/>
    </row>
    <row r="7" spans="1:13" s="11" customFormat="1" ht="63" customHeight="1">
      <c r="A7" s="26">
        <v>1</v>
      </c>
      <c r="B7" s="16" t="s">
        <v>21</v>
      </c>
      <c r="C7" s="16" t="s">
        <v>8</v>
      </c>
      <c r="D7" s="16">
        <v>2</v>
      </c>
      <c r="E7" s="13">
        <v>6567.18</v>
      </c>
      <c r="F7" s="13">
        <v>5999</v>
      </c>
      <c r="G7" s="13">
        <v>6250</v>
      </c>
      <c r="H7" s="13">
        <v>6500</v>
      </c>
      <c r="I7" s="12">
        <f>AVERAGE(E7:G7)</f>
        <v>6272.06</v>
      </c>
      <c r="J7" s="31">
        <f>SQRT(((SUM((POWER(G7-I7,2)),(POWER(F7-I7,2)),(POWER(E7-I7,2)),)/(COLUMNS(E7:G7)-1))))</f>
        <v>284.73164699414798</v>
      </c>
      <c r="K7" s="12">
        <f>J7/I7*100</f>
        <v>4.5396830864843123</v>
      </c>
      <c r="L7" s="17">
        <f>MIN(E7:G7)</f>
        <v>5999</v>
      </c>
      <c r="M7" s="18">
        <f>L7*D7</f>
        <v>11998</v>
      </c>
    </row>
    <row r="8" spans="1:13" s="11" customFormat="1" ht="15">
      <c r="A8" s="10"/>
      <c r="B8" s="23"/>
      <c r="C8" s="24"/>
      <c r="D8" s="25"/>
      <c r="E8" s="15"/>
      <c r="F8" s="15"/>
      <c r="G8" s="15"/>
      <c r="H8" s="15"/>
      <c r="I8" s="12"/>
      <c r="J8" s="12"/>
      <c r="K8" s="12"/>
      <c r="L8" s="12"/>
      <c r="M8" s="32">
        <f>SUM(M7:M7)</f>
        <v>11998</v>
      </c>
    </row>
    <row r="9" spans="1:13" s="2" customFormat="1" ht="15.75">
      <c r="A9" s="39" t="s">
        <v>11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</row>
    <row r="10" spans="1:13" s="2" customFormat="1" ht="15.75">
      <c r="A10" s="33" t="s">
        <v>10</v>
      </c>
      <c r="B10" s="33"/>
      <c r="C10" s="33"/>
      <c r="D10" s="33"/>
      <c r="E10" s="33"/>
      <c r="F10" s="33"/>
      <c r="G10" s="33"/>
      <c r="H10" s="29"/>
      <c r="I10" s="14">
        <f>M8</f>
        <v>11998</v>
      </c>
      <c r="J10" s="8" t="s">
        <v>6</v>
      </c>
      <c r="K10" s="8"/>
      <c r="L10" s="8"/>
      <c r="M10" s="8"/>
    </row>
    <row r="11" spans="1:13" s="3" customFormat="1" ht="15.75">
      <c r="A11" s="4"/>
      <c r="B11" s="5"/>
      <c r="C11" s="5"/>
      <c r="D11" s="6"/>
      <c r="E11" s="7"/>
      <c r="F11" s="20"/>
      <c r="G11" s="27"/>
      <c r="H11" s="30"/>
      <c r="L11" s="6"/>
      <c r="M11" s="6"/>
    </row>
    <row r="12" spans="1:13" s="3" customFormat="1" ht="15.75" customHeight="1">
      <c r="A12" s="5"/>
      <c r="B12" s="19">
        <v>46176</v>
      </c>
      <c r="C12" s="5"/>
      <c r="D12" s="6"/>
      <c r="E12" s="34" t="s">
        <v>15</v>
      </c>
      <c r="F12" s="34"/>
      <c r="G12" s="34"/>
      <c r="H12" s="34"/>
      <c r="I12" s="35"/>
      <c r="J12" s="35"/>
      <c r="K12" s="35"/>
      <c r="L12" s="6"/>
      <c r="M12" s="6"/>
    </row>
  </sheetData>
  <mergeCells count="12">
    <mergeCell ref="A10:G10"/>
    <mergeCell ref="E12:K12"/>
    <mergeCell ref="A3:M3"/>
    <mergeCell ref="A4:A6"/>
    <mergeCell ref="I4:K5"/>
    <mergeCell ref="M4:M6"/>
    <mergeCell ref="L4:L6"/>
    <mergeCell ref="B4:B6"/>
    <mergeCell ref="C4:C6"/>
    <mergeCell ref="D4:D6"/>
    <mergeCell ref="A9:M9"/>
    <mergeCell ref="E4:H5"/>
  </mergeCells>
  <phoneticPr fontId="0" type="noConversion"/>
  <conditionalFormatting sqref="K7:K8">
    <cfRule type="expression" dxfId="0" priority="57" stopIfTrue="1">
      <formula>#REF!&gt;33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Расчет Н(М)ЦД</vt:lpstr>
      <vt:lpstr>Лист1</vt:lpstr>
      <vt:lpstr>'Расчет Н(М)ЦД'!Область_печати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Econ1</cp:lastModifiedBy>
  <cp:lastPrinted>2024-07-03T10:36:12Z</cp:lastPrinted>
  <dcterms:created xsi:type="dcterms:W3CDTF">2014-01-15T18:15:09Z</dcterms:created>
  <dcterms:modified xsi:type="dcterms:W3CDTF">2026-06-04T07:06:06Z</dcterms:modified>
</cp:coreProperties>
</file>