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mc:AlternateContent xmlns:mc="http://schemas.openxmlformats.org/markup-compatibility/2006">
    <mc:Choice Requires="x15">
      <x15ac:absPath xmlns:x15ac="http://schemas.microsoft.com/office/spreadsheetml/2010/11/ac" url="Z:\Oбщие документы\2026\Публичные закупки\_Исследования ПЦР Cov+ОРВИ\"/>
    </mc:Choice>
  </mc:AlternateContent>
  <xr:revisionPtr revIDLastSave="0" documentId="13_ncr:1_{C48FE52D-6858-4603-A1FF-B88AE16B4DCB}" xr6:coauthVersionLast="47" xr6:coauthVersionMax="47" xr10:uidLastSave="{00000000-0000-0000-0000-000000000000}"/>
  <bookViews>
    <workbookView xWindow="-120" yWindow="-120" windowWidth="29040" windowHeight="15840" xr2:uid="{00000000-000D-0000-FFFF-FFFF00000000}"/>
  </bookViews>
  <sheets>
    <sheet name="расчет НМЦК (4)" sheetId="2" r:id="rId1"/>
  </sheets>
  <definedNames>
    <definedName name="_Hlk85049441" localSheetId="0">'расчет НМЦК (4)'!#REF!</definedName>
    <definedName name="_Hlk85049465" localSheetId="0">'расчет НМЦК (4)'!#REF!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3" i="2" l="1"/>
  <c r="L4" i="2"/>
  <c r="N3" i="2"/>
  <c r="O3" i="2" s="1"/>
  <c r="M3" i="2"/>
  <c r="K3" i="2"/>
  <c r="N4" i="2" l="1"/>
  <c r="K4" i="2" l="1"/>
  <c r="M4" i="2"/>
  <c r="O4" i="2"/>
  <c r="O5" i="2" s="1"/>
</calcChain>
</file>

<file path=xl/sharedStrings.xml><?xml version="1.0" encoding="utf-8"?>
<sst xmlns="http://schemas.openxmlformats.org/spreadsheetml/2006/main" count="25" uniqueCount="22">
  <si>
    <t>№ п/п</t>
  </si>
  <si>
    <t>кол-во предложений</t>
  </si>
  <si>
    <t>коэффициент вариации</t>
  </si>
  <si>
    <t xml:space="preserve">цена за единицу по Предложению №1 </t>
  </si>
  <si>
    <t xml:space="preserve">цена за единицу по Предложению №2 </t>
  </si>
  <si>
    <t>цена за единицу по Предложению №3</t>
  </si>
  <si>
    <t xml:space="preserve">Расчет НМЦК по минимальному предложению </t>
  </si>
  <si>
    <t>минимальное предложение из 3 КП</t>
  </si>
  <si>
    <t>Кол-во к поставке</t>
  </si>
  <si>
    <t>Ед. измерения</t>
  </si>
  <si>
    <t>Наименование</t>
  </si>
  <si>
    <t>код ОКПД 2/КТРУ</t>
  </si>
  <si>
    <t>усл. ед.</t>
  </si>
  <si>
    <t xml:space="preserve">среднее арифметическое </t>
  </si>
  <si>
    <t xml:space="preserve">Расчет НЦЕ </t>
  </si>
  <si>
    <t xml:space="preserve">86.90.15.000 </t>
  </si>
  <si>
    <t>ИТОГО сумма цен единиц услуг:</t>
  </si>
  <si>
    <t>ОБОСНОВАНИЕ (НАЧАЛЬНОЙ) МАКСИМАЛЬНОЙ ЦЕНЫ КОНТРАКТА 
Начальная (максимальная) цена контракта определена в соответствии с требованиями статьей 19 и 22 Федерального закона от 05.04.2013 N 44-ФЗ «О контрактной системе в сфере закупок товаров, работ, услуг для обеспечения государственных и муниципальных нужд" (далее - Закон).
Нормирование: -
Начальнаяцена единицы услуги   определяется посредством применения метода сопоставимых рыночных цен (анализа рынка), являющегося приоритетным. Методические рекомендации по применению методов определения начальной (максимальной) цены контракта утверждены приказом Министерства экономического развития Российской Федерации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Начальнаяцена единицы услуги  включает в себя все расходы, необходимые для исполнения условий контракта, в том числе стоимость поставляемых при оказании услуг товаров, гарантийные обязательства, накладные расходы, расходы на страхование, уплату таможенных пошлин, налогов, сборов и других обязательных платежей. На запросы были представлены ценовые предложения от 3-х Поставщиков. Расчет произведен по минимальной цене</t>
  </si>
  <si>
    <t>Оказание услуг по проведению лабораторных исследований (выявление РНК коронавируса SARS-COV-2 и ОРВИ-комплекса) для нужд СПб ГБУЗ «Городская больница №38 им. Н.А. Семашко»</t>
  </si>
  <si>
    <t xml:space="preserve">выявление РНК коронавируса SARS-COV-2 </t>
  </si>
  <si>
    <t xml:space="preserve">ОРВИ-комплекс (вирус гриппа А, вирус гриппа В, вирус H1N1, вирусы парагриппа, короновирусы, бокавирус, аденовирус, риновирус, респираторно-синтициальный вирус, метапневмовирус) </t>
  </si>
  <si>
    <t>Максимальное значеине цены контракта: 599900 руб.00 коп.</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</si>
</sst>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04"/>
      <scheme val="minor"/>
    </font>
    <font>
      <sz val="10"/>
      <color theme="1"/>
      <name val="Times New Roman"/>
      <family val="1"/>
      <charset val="204"/>
    </font>
    <font>
      <sz val="10"/>
      <name val="Arial"/>
      <family val="2"/>
      <charset val="204"/>
    </font>
    <font>
      <sz val="8"/>
      <color theme="1"/>
      <name val="Times New Roman"/>
      <family val="1"/>
      <charset val="204"/>
    </font>
    <font>
      <sz val="8"/>
      <name val="Arial"/>
      <family val="2"/>
      <charset val="204"/>
    </font>
    <font>
      <b/>
      <sz val="8"/>
      <color theme="1"/>
      <name val="Times New Roman"/>
      <family val="1"/>
      <charset val="204"/>
    </font>
    <font>
      <sz val="8"/>
      <name val="Arial"/>
    </font>
    <font>
      <sz val="8"/>
      <color rgb="FF000000"/>
      <name val="Times New Roman"/>
      <family val="1"/>
      <charset val="204"/>
    </font>
    <font>
      <b/>
      <sz val="8"/>
      <name val="Arial"/>
      <family val="2"/>
      <charset val="204"/>
    </font>
  </fonts>
  <fills count="3">
    <fill>
      <patternFill patternType="none"/>
    </fill>
    <fill>
      <patternFill patternType="gray125"/>
    </fill>
    <fill>
      <patternFill patternType="solid">
        <fgColor rgb="FFFFFF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3">
    <xf numFmtId="0" fontId="0" fillId="0" borderId="0"/>
    <xf numFmtId="0" fontId="2" fillId="0" borderId="0"/>
    <xf numFmtId="0" fontId="6" fillId="0" borderId="0"/>
  </cellStyleXfs>
  <cellXfs count="22">
    <xf numFmtId="0" fontId="0" fillId="0" borderId="0" xfId="0"/>
    <xf numFmtId="0" fontId="1" fillId="0" borderId="0" xfId="1" applyFont="1"/>
    <xf numFmtId="0" fontId="1" fillId="0" borderId="0" xfId="1" applyFont="1" applyAlignment="1">
      <alignment horizontal="center" vertical="center"/>
    </xf>
    <xf numFmtId="4" fontId="3" fillId="0" borderId="1" xfId="1" applyNumberFormat="1" applyFont="1" applyBorder="1" applyAlignment="1">
      <alignment horizontal="center" vertical="center" wrapText="1"/>
    </xf>
    <xf numFmtId="0" fontId="3" fillId="0" borderId="1" xfId="1" applyFont="1" applyBorder="1" applyAlignment="1">
      <alignment horizontal="center" vertical="center" wrapText="1"/>
    </xf>
    <xf numFmtId="0" fontId="3" fillId="0" borderId="4" xfId="1" applyFont="1" applyBorder="1" applyAlignment="1">
      <alignment horizontal="center" vertical="center" wrapText="1"/>
    </xf>
    <xf numFmtId="0" fontId="3" fillId="0" borderId="5" xfId="1" applyFont="1" applyBorder="1" applyAlignment="1">
      <alignment horizontal="center" vertical="center" wrapText="1"/>
    </xf>
    <xf numFmtId="0" fontId="7" fillId="2" borderId="1" xfId="0" applyFont="1" applyFill="1" applyBorder="1" applyAlignment="1">
      <alignment horizontal="center" vertical="center" wrapText="1"/>
    </xf>
    <xf numFmtId="4" fontId="5" fillId="0" borderId="1" xfId="1" applyNumberFormat="1" applyFont="1" applyBorder="1" applyAlignment="1">
      <alignment horizontal="center" vertical="center" wrapText="1"/>
    </xf>
    <xf numFmtId="0" fontId="3" fillId="0" borderId="2" xfId="1" applyFont="1" applyBorder="1" applyAlignment="1">
      <alignment horizontal="left" vertical="center" wrapText="1"/>
    </xf>
    <xf numFmtId="0" fontId="3" fillId="0" borderId="0" xfId="1" applyFont="1" applyAlignment="1">
      <alignment horizontal="left" vertical="center" wrapText="1"/>
    </xf>
    <xf numFmtId="0" fontId="4" fillId="0" borderId="0" xfId="1" applyFont="1" applyAlignment="1">
      <alignment horizontal="left" wrapText="1"/>
    </xf>
    <xf numFmtId="0" fontId="5" fillId="0" borderId="2" xfId="1" applyFont="1" applyBorder="1" applyAlignment="1">
      <alignment horizontal="right" vertical="center"/>
    </xf>
    <xf numFmtId="0" fontId="8" fillId="0" borderId="3" xfId="1" applyFont="1" applyBorder="1" applyAlignment="1">
      <alignment horizontal="right"/>
    </xf>
    <xf numFmtId="0" fontId="8" fillId="0" borderId="6" xfId="1" applyFont="1" applyBorder="1" applyAlignment="1">
      <alignment horizontal="right"/>
    </xf>
    <xf numFmtId="0" fontId="8" fillId="0" borderId="7" xfId="1" applyFont="1" applyBorder="1" applyAlignment="1">
      <alignment horizontal="right"/>
    </xf>
    <xf numFmtId="0" fontId="1" fillId="0" borderId="0" xfId="1" applyFont="1" applyAlignment="1">
      <alignment horizontal="left" vertical="center" wrapText="1"/>
    </xf>
    <xf numFmtId="0" fontId="2" fillId="0" borderId="0" xfId="1" applyAlignment="1">
      <alignment horizontal="left" wrapText="1"/>
    </xf>
    <xf numFmtId="0" fontId="5" fillId="0" borderId="8" xfId="1" applyFont="1" applyBorder="1" applyAlignment="1">
      <alignment horizontal="right" vertical="center"/>
    </xf>
    <xf numFmtId="0" fontId="0" fillId="0" borderId="8" xfId="0" applyBorder="1"/>
    <xf numFmtId="0" fontId="3" fillId="0" borderId="2" xfId="1" applyFont="1" applyBorder="1" applyAlignment="1">
      <alignment horizontal="center" vertical="center" wrapText="1"/>
    </xf>
    <xf numFmtId="0" fontId="0" fillId="0" borderId="4" xfId="0" applyBorder="1" applyAlignment="1">
      <alignment horizontal="center" vertical="center" wrapText="1"/>
    </xf>
  </cellXfs>
  <cellStyles count="3">
    <cellStyle name="Обычный" xfId="0" builtinId="0"/>
    <cellStyle name="Обычный 2" xfId="1" xr:uid="{F92431F1-0D36-41C6-B935-497D447BFF3C}"/>
    <cellStyle name="Обычный 3" xfId="2" xr:uid="{00000000-0005-0000-0000-00003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CFCFBE-0719-44F7-A9C4-11A5003F3CAB}">
  <sheetPr>
    <pageSetUpPr fitToPage="1"/>
  </sheetPr>
  <dimension ref="A1:O7"/>
  <sheetViews>
    <sheetView tabSelected="1" zoomScale="124" zoomScaleNormal="124" workbookViewId="0">
      <selection activeCell="A7" sqref="A7:XFD7"/>
    </sheetView>
  </sheetViews>
  <sheetFormatPr defaultRowHeight="12.75" x14ac:dyDescent="0.2"/>
  <cols>
    <col min="1" max="1" width="2.7109375" style="2" customWidth="1"/>
    <col min="2" max="2" width="9.5703125" style="1" customWidth="1"/>
    <col min="3" max="3" width="29.85546875" style="1" customWidth="1"/>
    <col min="4" max="4" width="25.7109375" style="1" customWidth="1"/>
    <col min="5" max="5" width="7.5703125" style="1" customWidth="1"/>
    <col min="6" max="6" width="7.42578125" style="1" hidden="1" customWidth="1"/>
    <col min="7" max="8" width="14" style="1" customWidth="1"/>
    <col min="9" max="9" width="13" style="1" customWidth="1"/>
    <col min="10" max="10" width="7.42578125" style="1" customWidth="1"/>
    <col min="11" max="11" width="9.140625" style="1" customWidth="1"/>
    <col min="12" max="12" width="10.7109375" style="1" customWidth="1"/>
    <col min="13" max="13" width="9.42578125" style="1" customWidth="1"/>
    <col min="14" max="14" width="11.140625" style="1" customWidth="1"/>
    <col min="15" max="15" width="14.42578125" style="1" customWidth="1"/>
    <col min="16" max="16384" width="9.140625" style="1"/>
  </cols>
  <sheetData>
    <row r="1" spans="1:15" ht="111.75" customHeight="1" x14ac:dyDescent="0.2">
      <c r="A1" s="10" t="s">
        <v>17</v>
      </c>
      <c r="B1" s="11"/>
      <c r="C1" s="11"/>
      <c r="D1" s="11"/>
      <c r="E1" s="11"/>
      <c r="F1" s="11"/>
      <c r="G1" s="11"/>
      <c r="H1" s="11"/>
      <c r="I1" s="11"/>
      <c r="J1" s="11"/>
      <c r="K1" s="11"/>
      <c r="L1" s="11"/>
      <c r="M1" s="11"/>
      <c r="N1" s="11"/>
      <c r="O1" s="11"/>
    </row>
    <row r="2" spans="1:15" ht="32.25" customHeight="1" x14ac:dyDescent="0.2">
      <c r="A2" s="4" t="s">
        <v>0</v>
      </c>
      <c r="B2" s="4" t="s">
        <v>11</v>
      </c>
      <c r="C2" s="20" t="s">
        <v>10</v>
      </c>
      <c r="D2" s="21"/>
      <c r="E2" s="6" t="s">
        <v>9</v>
      </c>
      <c r="F2" s="4" t="s">
        <v>8</v>
      </c>
      <c r="G2" s="4" t="s">
        <v>3</v>
      </c>
      <c r="H2" s="4" t="s">
        <v>4</v>
      </c>
      <c r="I2" s="4" t="s">
        <v>5</v>
      </c>
      <c r="J2" s="4" t="s">
        <v>1</v>
      </c>
      <c r="K2" s="4" t="s">
        <v>13</v>
      </c>
      <c r="L2" s="4" t="s">
        <v>2</v>
      </c>
      <c r="M2" s="4" t="s">
        <v>14</v>
      </c>
      <c r="N2" s="4" t="s">
        <v>7</v>
      </c>
      <c r="O2" s="3" t="s">
        <v>6</v>
      </c>
    </row>
    <row r="3" spans="1:15" ht="57.75" customHeight="1" x14ac:dyDescent="0.2">
      <c r="A3" s="4">
        <v>1</v>
      </c>
      <c r="B3" s="5" t="s">
        <v>15</v>
      </c>
      <c r="C3" s="9" t="s">
        <v>18</v>
      </c>
      <c r="D3" s="9" t="s">
        <v>19</v>
      </c>
      <c r="E3" s="7" t="s">
        <v>12</v>
      </c>
      <c r="F3" s="5">
        <v>1</v>
      </c>
      <c r="G3" s="3">
        <v>750</v>
      </c>
      <c r="H3" s="3">
        <v>1000</v>
      </c>
      <c r="I3" s="3">
        <v>1100</v>
      </c>
      <c r="J3" s="4">
        <v>1</v>
      </c>
      <c r="K3" s="3">
        <f>SUM(G3:I3)/J3</f>
        <v>2850</v>
      </c>
      <c r="L3" s="4">
        <f>(SQRT((POWER((K3-F3),2)+POWER((K3-G3),2)+POWER((K3-H3),2))/(I3-1)))/K3*100</f>
        <v>4.2269500998436156</v>
      </c>
      <c r="M3" s="4">
        <f>ROUND((SUM(G3:I3)/J3),2)</f>
        <v>2850</v>
      </c>
      <c r="N3" s="3">
        <f>G3</f>
        <v>750</v>
      </c>
      <c r="O3" s="3">
        <f>N3*F3</f>
        <v>750</v>
      </c>
    </row>
    <row r="4" spans="1:15" ht="69" customHeight="1" x14ac:dyDescent="0.2">
      <c r="A4" s="4">
        <v>2</v>
      </c>
      <c r="B4" s="5" t="s">
        <v>15</v>
      </c>
      <c r="C4" s="9" t="s">
        <v>18</v>
      </c>
      <c r="D4" s="9" t="s">
        <v>20</v>
      </c>
      <c r="E4" s="7" t="s">
        <v>12</v>
      </c>
      <c r="F4" s="5">
        <v>1</v>
      </c>
      <c r="G4" s="3">
        <v>850</v>
      </c>
      <c r="H4" s="3">
        <v>1000</v>
      </c>
      <c r="I4" s="3">
        <v>1000</v>
      </c>
      <c r="J4" s="4">
        <v>1</v>
      </c>
      <c r="K4" s="3">
        <f>SUM(G4:I4)/J4</f>
        <v>2850</v>
      </c>
      <c r="L4" s="4">
        <f t="shared" ref="L3:L4" si="0">(SQRT((POWER((K4-F4),2)+POWER((K4-G4),2)+POWER((K4-H4),2))/(I4-1)))/K4*100</f>
        <v>4.376109046377552</v>
      </c>
      <c r="M4" s="4">
        <f>ROUND((SUM(G4:I4)/J4),2)</f>
        <v>2850</v>
      </c>
      <c r="N4" s="3">
        <f>G4</f>
        <v>850</v>
      </c>
      <c r="O4" s="3">
        <f>N4*F4</f>
        <v>850</v>
      </c>
    </row>
    <row r="5" spans="1:15" ht="11.25" customHeight="1" x14ac:dyDescent="0.2">
      <c r="A5" s="12" t="s">
        <v>16</v>
      </c>
      <c r="B5" s="13"/>
      <c r="C5" s="14"/>
      <c r="D5" s="14"/>
      <c r="E5" s="14"/>
      <c r="F5" s="14"/>
      <c r="G5" s="14"/>
      <c r="H5" s="14"/>
      <c r="I5" s="14"/>
      <c r="J5" s="14"/>
      <c r="K5" s="14"/>
      <c r="L5" s="14"/>
      <c r="M5" s="14"/>
      <c r="N5" s="15"/>
      <c r="O5" s="8">
        <f>SUM(O3:O4)</f>
        <v>1600</v>
      </c>
    </row>
    <row r="6" spans="1:15" ht="14.25" customHeight="1" x14ac:dyDescent="0.25">
      <c r="A6" s="18" t="s">
        <v>21</v>
      </c>
      <c r="B6" s="19"/>
      <c r="C6" s="19"/>
      <c r="D6" s="19"/>
      <c r="E6" s="19"/>
      <c r="F6" s="19"/>
      <c r="G6" s="19"/>
      <c r="H6" s="19"/>
      <c r="I6" s="19"/>
      <c r="J6" s="19"/>
      <c r="K6" s="19"/>
      <c r="L6" s="19"/>
      <c r="M6" s="19"/>
      <c r="N6" s="19"/>
      <c r="O6" s="19"/>
    </row>
    <row r="7" spans="1:15" ht="17.25" customHeight="1" x14ac:dyDescent="0.2">
      <c r="A7" s="16"/>
      <c r="B7" s="17"/>
      <c r="C7" s="17"/>
      <c r="D7" s="17"/>
      <c r="E7" s="17"/>
      <c r="F7" s="17"/>
      <c r="G7" s="17"/>
    </row>
  </sheetData>
  <mergeCells count="5">
    <mergeCell ref="A1:O1"/>
    <mergeCell ref="A5:N5"/>
    <mergeCell ref="A7:G7"/>
    <mergeCell ref="A6:O6"/>
    <mergeCell ref="C2:D2"/>
  </mergeCells>
  <pageMargins left="0.7" right="0.7" top="0.75" bottom="0.75" header="0.3" footer="0.3"/>
  <pageSetup paperSize="9" scale="8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расчет НМЦК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Марина Вячеславовна Михайлова</dc:creator>
  <cp:lastModifiedBy>Ирина Викторовна Ратомская</cp:lastModifiedBy>
  <cp:lastPrinted>2024-01-12T11:47:27Z</cp:lastPrinted>
  <dcterms:created xsi:type="dcterms:W3CDTF">2021-06-24T15:00:25Z</dcterms:created>
  <dcterms:modified xsi:type="dcterms:W3CDTF">2026-05-27T09:46:47Z</dcterms:modified>
</cp:coreProperties>
</file>