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ЗАКУПКИ с 08.21\Закупки 2026\Проекты\Стройтовары\"/>
    </mc:Choice>
  </mc:AlternateContent>
  <xr:revisionPtr revIDLastSave="0" documentId="13_ncr:1_{EB7FEA4F-11F9-4AC7-956C-88227D71B2BD}" xr6:coauthVersionLast="47" xr6:coauthVersionMax="47" xr10:uidLastSave="{00000000-0000-0000-0000-000000000000}"/>
  <bookViews>
    <workbookView xWindow="-120" yWindow="-120" windowWidth="29040" windowHeight="15840" tabRatio="627" xr2:uid="{00000000-000D-0000-FFFF-FFFF00000000}"/>
  </bookViews>
  <sheets>
    <sheet name="Строительные товары" sheetId="12" r:id="rId1"/>
  </sheets>
  <definedNames>
    <definedName name="_xlnm._FilterDatabase" localSheetId="0" hidden="1">'Строительные товары'!#REF!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6" i="12" l="1"/>
  <c r="L8" i="12"/>
  <c r="L9" i="12"/>
  <c r="L10" i="12"/>
  <c r="L11" i="12"/>
  <c r="L12" i="12"/>
  <c r="L15" i="12" s="1"/>
  <c r="L13" i="12"/>
  <c r="L7" i="12"/>
  <c r="J13" i="12"/>
  <c r="F13" i="12"/>
  <c r="I13" i="12"/>
  <c r="N13" i="12"/>
  <c r="O13" i="12" s="1"/>
  <c r="N8" i="12"/>
  <c r="O8" i="12" s="1"/>
  <c r="N9" i="12"/>
  <c r="O9" i="12" s="1"/>
  <c r="N10" i="12"/>
  <c r="O10" i="12" s="1"/>
  <c r="N11" i="12"/>
  <c r="O11" i="12" s="1"/>
  <c r="N12" i="12"/>
  <c r="O12" i="12" s="1"/>
  <c r="N7" i="12"/>
  <c r="O7" i="12" s="1"/>
  <c r="F12" i="12"/>
  <c r="I12" i="12"/>
  <c r="J12" i="12"/>
  <c r="F11" i="12"/>
  <c r="I11" i="12"/>
  <c r="J11" i="12"/>
  <c r="J10" i="12"/>
  <c r="I10" i="12"/>
  <c r="F10" i="12"/>
  <c r="J9" i="12"/>
  <c r="I9" i="12"/>
  <c r="F9" i="12"/>
  <c r="J8" i="12"/>
  <c r="I8" i="12"/>
  <c r="F8" i="12"/>
  <c r="J7" i="12"/>
  <c r="I7" i="12"/>
  <c r="F7" i="12"/>
  <c r="K7" i="12" l="1"/>
  <c r="N14" i="12"/>
  <c r="K13" i="12"/>
  <c r="K12" i="12"/>
  <c r="K11" i="12"/>
  <c r="O14" i="12"/>
  <c r="K8" i="12"/>
  <c r="K10" i="12"/>
  <c r="K9" i="12"/>
</calcChain>
</file>

<file path=xl/sharedStrings.xml><?xml version="1.0" encoding="utf-8"?>
<sst xmlns="http://schemas.openxmlformats.org/spreadsheetml/2006/main" count="29" uniqueCount="29">
  <si>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</si>
  <si>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</si>
  <si>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</si>
  <si>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</si>
  <si>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</si>
  <si>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</si>
  <si>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 xml:space="preserve">Начальная (максимальная) цена контракта </t>
  </si>
  <si>
    <t xml:space="preserve">                  , руб.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</si>
  <si>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</si>
  <si>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</si>
  <si>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</si>
  <si>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</si>
  <si>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V - коэф-нт вариации</t>
  </si>
  <si>
    <r>
      <t xml:space="preserve">v - кол-во (объем) закупаемого товара (работы, услуги), </t>
    </r>
    <r>
      <rPr>
        <b/>
        <sz val="10"/>
        <rFont val="Times New Roman"/>
        <family val="1"/>
        <charset val="204"/>
      </rPr>
      <t>год.</t>
    </r>
  </si>
  <si>
    <t>Расчет и обоснование НМЦК методом сопоставимых рыночных цен (анализ рынка)</t>
  </si>
  <si>
    <t>ПРИЛОЖЕНИЕ  к закупке для электронного магазина об обосновании цены контракта
 и иных существенных условий исполнения контракта при осуществлении закупки
 у единственного поставщика (подрядчика, исполнителя) для обеспечения государственных (муниципальных) нужд</t>
  </si>
  <si>
    <t>Определение и обоснование стоимости одной единицы товара методом сопоставимых рыночных цен (анализ рынка), в соответствии с приказом Министерства экономического развития Российской Федерации  от 02.10.2013 № 567  «Об утверждении Методических рекомендаций по применению методов определенных начальной (максимальной) цены контракта, цены контракта, заключаемого с единственным поставщиком (подрядчиком, исполнителем)»,   Заказчиком было направлены запросы о предоставлении ценовой информации 5-м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Ответы на запрос получены от 3 поставщиков (подрядчиков, исполнителей).</t>
  </si>
  <si>
    <t>НМЦК рассчитана по наименьшей цене и составляет:</t>
  </si>
  <si>
    <t xml:space="preserve">НДС </t>
  </si>
  <si>
    <t>*Организации, предоставившие коммерческие предложения, на аффилированность, банкротство и ликвидацию проверены</t>
  </si>
  <si>
    <t>Светодиодная лента</t>
  </si>
  <si>
    <t xml:space="preserve">Светодиодная лента для подсветки рабочей зоны </t>
  </si>
  <si>
    <t xml:space="preserve">Спот поворотный </t>
  </si>
  <si>
    <t xml:space="preserve">Контроллер </t>
  </si>
  <si>
    <t xml:space="preserve">Линейный светильник </t>
  </si>
  <si>
    <t>Директор</t>
  </si>
  <si>
    <t>Н.А. Лаврук</t>
  </si>
  <si>
    <t xml:space="preserve">Краска для экрана </t>
  </si>
  <si>
    <t>ГРУНТ-КРАСКА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</si>
</sst>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sz val="11"/>
      <color rgb="FFC00000"/>
      <name val="Times New Roman"/>
      <family val="1"/>
      <charset val="204"/>
    </font>
    <font>
      <sz val="10"/>
      <color rgb="FFC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2">
    <xf numFmtId="0" fontId="0" fillId="0" borderId="0"/>
    <xf numFmtId="0" fontId="5" fillId="0" borderId="9">
      <alignment horizontal="center" vertical="center" wrapText="1"/>
    </xf>
    <xf numFmtId="0" fontId="4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</cellStyleXfs>
  <cellXfs count="54">
    <xf numFmtId="0" fontId="0" fillId="0" borderId="0" xfId="0"/>
    <xf numFmtId="4" fontId="8" fillId="2" borderId="2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" fontId="8" fillId="2" borderId="3" xfId="0" applyNumberFormat="1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right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12" fillId="3" borderId="1" xfId="0" applyFont="1" applyFill="1" applyBorder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4" fontId="14" fillId="3" borderId="1" xfId="0" applyNumberFormat="1" applyFont="1" applyFill="1" applyBorder="1" applyAlignment="1">
      <alignment horizontal="center" vertical="center" wrapText="1"/>
    </xf>
    <xf numFmtId="10" fontId="14" fillId="3" borderId="1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2" fontId="10" fillId="0" borderId="1" xfId="4" applyNumberFormat="1" applyFont="1" applyBorder="1" applyAlignment="1">
      <alignment horizontal="center" vertical="center"/>
    </xf>
    <xf numFmtId="1" fontId="10" fillId="0" borderId="1" xfId="4" applyNumberFormat="1" applyFont="1" applyBorder="1" applyAlignment="1">
      <alignment horizontal="center" vertical="center"/>
    </xf>
    <xf numFmtId="10" fontId="10" fillId="0" borderId="1" xfId="4" applyNumberFormat="1" applyFont="1" applyBorder="1" applyAlignment="1">
      <alignment horizontal="center" vertical="center"/>
    </xf>
    <xf numFmtId="4" fontId="10" fillId="0" borderId="1" xfId="4" applyNumberFormat="1" applyFont="1" applyBorder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4" fontId="0" fillId="0" borderId="0" xfId="0" applyNumberFormat="1"/>
    <xf numFmtId="4" fontId="0" fillId="0" borderId="0" xfId="3" applyNumberFormat="1" applyFont="1"/>
    <xf numFmtId="4" fontId="16" fillId="0" borderId="0" xfId="3" applyNumberFormat="1"/>
    <xf numFmtId="4" fontId="18" fillId="0" borderId="0" xfId="0" applyNumberFormat="1" applyFont="1"/>
    <xf numFmtId="4" fontId="0" fillId="0" borderId="0" xfId="0" applyNumberFormat="1" applyAlignment="1">
      <alignment horizontal="center"/>
    </xf>
    <xf numFmtId="0" fontId="9" fillId="2" borderId="6" xfId="0" applyFont="1" applyFill="1" applyBorder="1" applyAlignment="1">
      <alignment horizontal="center" vertical="center" wrapText="1"/>
    </xf>
    <xf numFmtId="4" fontId="0" fillId="0" borderId="0" xfId="3" applyNumberFormat="1" applyFont="1" applyAlignment="1">
      <alignment horizontal="center"/>
    </xf>
    <xf numFmtId="4" fontId="18" fillId="0" borderId="0" xfId="0" applyNumberFormat="1" applyFont="1" applyAlignment="1">
      <alignment horizontal="left" indent="1"/>
    </xf>
    <xf numFmtId="4" fontId="18" fillId="0" borderId="0" xfId="0" applyNumberFormat="1" applyFont="1" applyAlignment="1">
      <alignment horizontal="center"/>
    </xf>
    <xf numFmtId="4" fontId="19" fillId="0" borderId="1" xfId="0" applyNumberFormat="1" applyFont="1" applyBorder="1" applyAlignment="1">
      <alignment horizontal="center" vertical="center"/>
    </xf>
    <xf numFmtId="4" fontId="19" fillId="0" borderId="6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left" vertical="center" wrapText="1"/>
    </xf>
    <xf numFmtId="0" fontId="19" fillId="4" borderId="6" xfId="0" applyFont="1" applyFill="1" applyBorder="1" applyAlignment="1">
      <alignment horizontal="left" vertical="center" wrapText="1"/>
    </xf>
    <xf numFmtId="0" fontId="6" fillId="0" borderId="0" xfId="0" applyFont="1"/>
    <xf numFmtId="0" fontId="19" fillId="0" borderId="0" xfId="2" applyFont="1"/>
    <xf numFmtId="0" fontId="3" fillId="0" borderId="0" xfId="2" applyFont="1"/>
    <xf numFmtId="0" fontId="11" fillId="0" borderId="7" xfId="0" applyFont="1" applyBorder="1" applyAlignment="1">
      <alignment horizontal="right" vertical="center" wrapText="1"/>
    </xf>
    <xf numFmtId="0" fontId="11" fillId="0" borderId="4" xfId="0" applyFont="1" applyBorder="1" applyAlignment="1">
      <alignment horizontal="right" vertical="center" wrapText="1"/>
    </xf>
    <xf numFmtId="0" fontId="11" fillId="0" borderId="5" xfId="0" applyFont="1" applyBorder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</cellXfs>
  <cellStyles count="12">
    <cellStyle name="xl28" xfId="1" xr:uid="{00000000-0005-0000-0000-000000000000}"/>
    <cellStyle name="Обычный" xfId="0" builtinId="0"/>
    <cellStyle name="Обычный 2" xfId="2" xr:uid="{00000000-0005-0000-0000-000002000000}"/>
    <cellStyle name="Обычный 2 2" xfId="5" xr:uid="{B6B0B591-B9BA-4A38-BC22-2E27D5D5F793}"/>
    <cellStyle name="Обычный 3" xfId="3" xr:uid="{F2B53972-02F5-4506-8EF4-E59BDAB76557}"/>
    <cellStyle name="Обычный 3 2" xfId="6" xr:uid="{0AB433ED-B534-4CAA-BC39-BB563FEF01E5}"/>
    <cellStyle name="Обычный 4" xfId="4" xr:uid="{BF5637CA-EADB-4880-B7D5-EE3FE73DF313}"/>
    <cellStyle name="Обычный 4 2" xfId="7" xr:uid="{27D49839-AC1A-41EC-87A3-32BE31E851F2}"/>
    <cellStyle name="Обычный 5" xfId="8" xr:uid="{DD2B958C-C08E-491C-87B8-31686F2F7B95}"/>
    <cellStyle name="Обычный 7" xfId="9" xr:uid="{E54C0CDC-BE61-456A-9087-36FEF4BD5A99}"/>
    <cellStyle name="Обычный 8" xfId="10" xr:uid="{2C1ADF6B-5101-453C-AF14-8B973F3D7C05}"/>
    <cellStyle name="Обычный 9" xfId="11" xr:uid="{63A97959-41CE-42C4-B4A1-4F308B759F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11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5</xdr:row>
      <xdr:rowOff>304800</xdr:rowOff>
    </xdr:from>
    <xdr:to>
      <xdr:col>5</xdr:col>
      <xdr:colOff>561975</xdr:colOff>
      <xdr:row>5</xdr:row>
      <xdr:rowOff>590550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4AD2529D-7198-4FC4-A5FB-DFFD79471C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400675" y="3838575"/>
          <a:ext cx="4476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5</xdr:row>
      <xdr:rowOff>114300</xdr:rowOff>
    </xdr:from>
    <xdr:to>
      <xdr:col>12</xdr:col>
      <xdr:colOff>17318</xdr:colOff>
      <xdr:row>5</xdr:row>
      <xdr:rowOff>419100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CC526B02-6CDB-4389-A1B2-602FDD2BCB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906000" y="3648075"/>
          <a:ext cx="9810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447675</xdr:rowOff>
    </xdr:from>
    <xdr:to>
      <xdr:col>9</xdr:col>
      <xdr:colOff>866775</xdr:colOff>
      <xdr:row>5</xdr:row>
      <xdr:rowOff>819150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AED93156-9D5C-486E-9CCD-19E08A70B5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39125" y="3981450"/>
          <a:ext cx="8382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657225</xdr:rowOff>
    </xdr:from>
    <xdr:to>
      <xdr:col>10</xdr:col>
      <xdr:colOff>704850</xdr:colOff>
      <xdr:row>5</xdr:row>
      <xdr:rowOff>933450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3ABB9633-D613-4405-AD6A-0E32A8E354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3525" y="4191000"/>
          <a:ext cx="6381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4</xdr:row>
      <xdr:rowOff>238125</xdr:rowOff>
    </xdr:from>
    <xdr:to>
      <xdr:col>11</xdr:col>
      <xdr:colOff>647700</xdr:colOff>
      <xdr:row>4</xdr:row>
      <xdr:rowOff>571500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C3A4B4F9-6C29-4C41-A3D6-8C24D40160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86950" y="28956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95250</xdr:colOff>
      <xdr:row>14</xdr:row>
      <xdr:rowOff>9525</xdr:rowOff>
    </xdr:from>
    <xdr:to>
      <xdr:col>10</xdr:col>
      <xdr:colOff>647700</xdr:colOff>
      <xdr:row>14</xdr:row>
      <xdr:rowOff>276225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70A14C8-1467-4B74-B9FF-26A4F90611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82100" y="87915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No name" id="{4212B1B1-388A-4073-9177-2C581E45C836}" userId="No name" providerId="None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54555-1C24-430D-870A-8CC7396F345D}">
  <sheetPr>
    <tabColor rgb="FFFFFF00"/>
    <pageSetUpPr fitToPage="1"/>
  </sheetPr>
  <dimension ref="A1:W20"/>
  <sheetViews>
    <sheetView tabSelected="1" topLeftCell="A6" zoomScale="110" zoomScaleNormal="110" workbookViewId="0">
      <selection activeCell="C11" sqref="C11"/>
    </sheetView>
  </sheetViews>
  <sheetFormatPr defaultRowHeight="15" x14ac:dyDescent="0.25"/>
  <cols>
    <col min="1" max="1" width="3.5703125" customWidth="1"/>
    <col min="2" max="2" width="40.140625" customWidth="1"/>
    <col min="3" max="3" width="10.42578125" customWidth="1"/>
    <col min="4" max="4" width="10.5703125" customWidth="1"/>
    <col min="5" max="5" width="11.140625" customWidth="1"/>
    <col min="6" max="6" width="12.140625" customWidth="1"/>
    <col min="7" max="7" width="8.7109375" customWidth="1"/>
    <col min="8" max="8" width="9" customWidth="1"/>
    <col min="9" max="9" width="12.7109375" bestFit="1" customWidth="1"/>
    <col min="10" max="10" width="13.140625" customWidth="1"/>
    <col min="11" max="11" width="11.28515625" customWidth="1"/>
    <col min="12" max="12" width="15.42578125" customWidth="1"/>
    <col min="13" max="13" width="1.85546875" style="21" customWidth="1"/>
    <col min="14" max="14" width="12" style="21" hidden="1" customWidth="1"/>
    <col min="15" max="15" width="15.42578125" style="21" hidden="1" customWidth="1"/>
    <col min="16" max="16" width="8.42578125" style="21" hidden="1" customWidth="1"/>
    <col min="17" max="17" width="10.5703125" style="21" hidden="1" customWidth="1"/>
    <col min="18" max="18" width="10.7109375" style="21" customWidth="1"/>
    <col min="19" max="19" width="11.42578125" style="21" customWidth="1"/>
    <col min="20" max="23" width="9.140625" style="21"/>
  </cols>
  <sheetData>
    <row r="1" spans="1:18" ht="62.25" customHeight="1" x14ac:dyDescent="0.25">
      <c r="A1" s="41" t="s">
        <v>15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8" ht="29.25" customHeight="1" x14ac:dyDescent="0.25">
      <c r="A2" s="19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8" x14ac:dyDescent="0.25">
      <c r="A3" s="43" t="s">
        <v>14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</row>
    <row r="4" spans="1:18" ht="102.75" customHeight="1" x14ac:dyDescent="0.25">
      <c r="A4" s="44" t="s">
        <v>16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</row>
    <row r="5" spans="1:18" ht="69" customHeight="1" x14ac:dyDescent="0.25">
      <c r="A5" s="45" t="s">
        <v>0</v>
      </c>
      <c r="B5" s="47" t="s">
        <v>3</v>
      </c>
      <c r="C5" s="49" t="s">
        <v>11</v>
      </c>
      <c r="D5" s="50"/>
      <c r="E5" s="50"/>
      <c r="F5" s="51"/>
      <c r="G5" s="47" t="s">
        <v>13</v>
      </c>
      <c r="H5" s="47" t="s">
        <v>4</v>
      </c>
      <c r="I5" s="53" t="s">
        <v>2</v>
      </c>
      <c r="J5" s="53"/>
      <c r="K5" s="53"/>
      <c r="L5" s="1" t="s">
        <v>7</v>
      </c>
    </row>
    <row r="6" spans="1:18" ht="87" customHeight="1" x14ac:dyDescent="0.25">
      <c r="A6" s="46"/>
      <c r="B6" s="48"/>
      <c r="C6" s="13" t="s">
        <v>8</v>
      </c>
      <c r="D6" s="13" t="s">
        <v>9</v>
      </c>
      <c r="E6" s="13" t="s">
        <v>10</v>
      </c>
      <c r="F6" s="2"/>
      <c r="G6" s="52"/>
      <c r="H6" s="52"/>
      <c r="I6" s="7" t="s">
        <v>5</v>
      </c>
      <c r="J6" s="8" t="s">
        <v>1</v>
      </c>
      <c r="K6" s="8" t="s">
        <v>12</v>
      </c>
      <c r="L6" s="3"/>
      <c r="M6" s="25"/>
      <c r="O6" s="25" t="s">
        <v>18</v>
      </c>
    </row>
    <row r="7" spans="1:18" s="21" customFormat="1" x14ac:dyDescent="0.25">
      <c r="A7" s="4">
        <v>1</v>
      </c>
      <c r="B7" s="33" t="s">
        <v>27</v>
      </c>
      <c r="C7" s="30">
        <v>14985</v>
      </c>
      <c r="D7" s="30">
        <v>17082.900000000001</v>
      </c>
      <c r="E7" s="30">
        <v>16783.2</v>
      </c>
      <c r="F7" s="18">
        <f t="shared" ref="F7:F13" si="0">SUM(C7:E7)</f>
        <v>48851.1</v>
      </c>
      <c r="G7" s="32">
        <v>3</v>
      </c>
      <c r="H7" s="16">
        <v>3</v>
      </c>
      <c r="I7" s="15">
        <f t="shared" ref="I7:I13" si="1">AVERAGE(C7:E7)</f>
        <v>16283.7</v>
      </c>
      <c r="J7" s="15">
        <f t="shared" ref="J7:J12" si="2">STDEV(C7:E7)</f>
        <v>1134.6500000000001</v>
      </c>
      <c r="K7" s="17">
        <f>J7/I7</f>
        <v>6.9699999999999998E-2</v>
      </c>
      <c r="L7" s="18">
        <f>C7*G7</f>
        <v>44955</v>
      </c>
      <c r="N7" s="22">
        <f>D7*G7</f>
        <v>51248.7</v>
      </c>
      <c r="O7" s="27">
        <f t="shared" ref="O7:O13" si="3">N7/P7*Q7</f>
        <v>9241.57</v>
      </c>
      <c r="P7" s="23">
        <v>122</v>
      </c>
      <c r="Q7" s="23">
        <v>22</v>
      </c>
      <c r="R7" s="22"/>
    </row>
    <row r="8" spans="1:18" s="21" customFormat="1" x14ac:dyDescent="0.25">
      <c r="A8" s="26">
        <v>2</v>
      </c>
      <c r="B8" s="33" t="s">
        <v>28</v>
      </c>
      <c r="C8" s="30">
        <v>5985</v>
      </c>
      <c r="D8" s="30">
        <v>6822.9</v>
      </c>
      <c r="E8" s="30">
        <v>6703.2</v>
      </c>
      <c r="F8" s="18">
        <f t="shared" si="0"/>
        <v>19511.099999999999</v>
      </c>
      <c r="G8" s="32">
        <v>2</v>
      </c>
      <c r="H8" s="16">
        <v>3</v>
      </c>
      <c r="I8" s="15">
        <f t="shared" si="1"/>
        <v>6503.7</v>
      </c>
      <c r="J8" s="15">
        <f t="shared" si="2"/>
        <v>453.18</v>
      </c>
      <c r="K8" s="17">
        <f t="shared" ref="K8:K13" si="4">J8/I8</f>
        <v>6.9699999999999998E-2</v>
      </c>
      <c r="L8" s="18">
        <f t="shared" ref="L8:L13" si="5">C8*G8</f>
        <v>11970</v>
      </c>
      <c r="N8" s="22">
        <f t="shared" ref="N8:N13" si="6">D8*G8</f>
        <v>13645.8</v>
      </c>
      <c r="O8" s="27">
        <f t="shared" si="3"/>
        <v>2460.7199999999998</v>
      </c>
      <c r="P8" s="23">
        <v>122</v>
      </c>
      <c r="Q8" s="23">
        <v>22</v>
      </c>
      <c r="R8" s="22"/>
    </row>
    <row r="9" spans="1:18" s="21" customFormat="1" x14ac:dyDescent="0.25">
      <c r="A9" s="4">
        <v>3</v>
      </c>
      <c r="B9" s="34" t="s">
        <v>20</v>
      </c>
      <c r="C9" s="31">
        <v>3118.5</v>
      </c>
      <c r="D9" s="31">
        <v>3555.09</v>
      </c>
      <c r="E9" s="31">
        <v>3492.72</v>
      </c>
      <c r="F9" s="18">
        <f t="shared" si="0"/>
        <v>10166.31</v>
      </c>
      <c r="G9" s="32">
        <v>6</v>
      </c>
      <c r="H9" s="16">
        <v>3</v>
      </c>
      <c r="I9" s="15">
        <f t="shared" si="1"/>
        <v>3388.77</v>
      </c>
      <c r="J9" s="15">
        <f t="shared" si="2"/>
        <v>236.13</v>
      </c>
      <c r="K9" s="17">
        <f t="shared" si="4"/>
        <v>6.9699999999999998E-2</v>
      </c>
      <c r="L9" s="18">
        <f t="shared" si="5"/>
        <v>18711</v>
      </c>
      <c r="N9" s="22">
        <f t="shared" si="6"/>
        <v>21330.54</v>
      </c>
      <c r="O9" s="27">
        <f t="shared" si="3"/>
        <v>3846.49</v>
      </c>
      <c r="P9" s="23">
        <v>122</v>
      </c>
      <c r="Q9" s="23">
        <v>22</v>
      </c>
      <c r="R9" s="22"/>
    </row>
    <row r="10" spans="1:18" s="21" customFormat="1" x14ac:dyDescent="0.25">
      <c r="A10" s="4">
        <v>4</v>
      </c>
      <c r="B10" s="34" t="s">
        <v>24</v>
      </c>
      <c r="C10" s="31">
        <v>2556</v>
      </c>
      <c r="D10" s="31">
        <v>2913.84</v>
      </c>
      <c r="E10" s="31">
        <v>2862.72</v>
      </c>
      <c r="F10" s="18">
        <f t="shared" si="0"/>
        <v>8332.56</v>
      </c>
      <c r="G10" s="32">
        <v>8</v>
      </c>
      <c r="H10" s="16">
        <v>3</v>
      </c>
      <c r="I10" s="15">
        <f t="shared" si="1"/>
        <v>2777.52</v>
      </c>
      <c r="J10" s="15">
        <f t="shared" si="2"/>
        <v>193.54</v>
      </c>
      <c r="K10" s="17">
        <f t="shared" si="4"/>
        <v>6.9699999999999998E-2</v>
      </c>
      <c r="L10" s="18">
        <f t="shared" si="5"/>
        <v>20448</v>
      </c>
      <c r="N10" s="22">
        <f t="shared" si="6"/>
        <v>23310.720000000001</v>
      </c>
      <c r="O10" s="27">
        <f>N10/P10*Q10</f>
        <v>4203.57</v>
      </c>
      <c r="P10" s="23">
        <v>122</v>
      </c>
      <c r="Q10" s="23">
        <v>22</v>
      </c>
      <c r="R10" s="22"/>
    </row>
    <row r="11" spans="1:18" s="21" customFormat="1" x14ac:dyDescent="0.25">
      <c r="A11" s="26">
        <v>5</v>
      </c>
      <c r="B11" s="34" t="s">
        <v>23</v>
      </c>
      <c r="C11" s="31">
        <v>2389.5</v>
      </c>
      <c r="D11" s="31">
        <v>2724.03</v>
      </c>
      <c r="E11" s="31">
        <v>2676.24</v>
      </c>
      <c r="F11" s="18">
        <f t="shared" si="0"/>
        <v>7789.77</v>
      </c>
      <c r="G11" s="32">
        <v>6</v>
      </c>
      <c r="H11" s="16">
        <v>3</v>
      </c>
      <c r="I11" s="15">
        <f t="shared" si="1"/>
        <v>2596.59</v>
      </c>
      <c r="J11" s="15">
        <f t="shared" si="2"/>
        <v>180.93</v>
      </c>
      <c r="K11" s="17">
        <f t="shared" si="4"/>
        <v>6.9699999999999998E-2</v>
      </c>
      <c r="L11" s="18">
        <f t="shared" si="5"/>
        <v>14337</v>
      </c>
      <c r="N11" s="22">
        <f t="shared" si="6"/>
        <v>16344.18</v>
      </c>
      <c r="O11" s="27">
        <f t="shared" si="3"/>
        <v>2947.31</v>
      </c>
      <c r="P11" s="23">
        <v>122</v>
      </c>
      <c r="Q11" s="23">
        <v>22</v>
      </c>
      <c r="R11" s="22"/>
    </row>
    <row r="12" spans="1:18" s="21" customFormat="1" x14ac:dyDescent="0.25">
      <c r="A12" s="26">
        <v>6</v>
      </c>
      <c r="B12" s="34" t="s">
        <v>22</v>
      </c>
      <c r="C12" s="31">
        <v>1380</v>
      </c>
      <c r="D12" s="31">
        <v>1573.2</v>
      </c>
      <c r="E12" s="31">
        <v>1545.6</v>
      </c>
      <c r="F12" s="18">
        <f t="shared" si="0"/>
        <v>4498.8</v>
      </c>
      <c r="G12" s="32">
        <v>8</v>
      </c>
      <c r="H12" s="16">
        <v>3</v>
      </c>
      <c r="I12" s="15">
        <f t="shared" si="1"/>
        <v>1499.6</v>
      </c>
      <c r="J12" s="15">
        <f t="shared" si="2"/>
        <v>104.49</v>
      </c>
      <c r="K12" s="17">
        <f t="shared" si="4"/>
        <v>6.9699999999999998E-2</v>
      </c>
      <c r="L12" s="18">
        <f t="shared" si="5"/>
        <v>11040</v>
      </c>
      <c r="N12" s="22">
        <f t="shared" si="6"/>
        <v>12585.6</v>
      </c>
      <c r="O12" s="27">
        <f t="shared" si="3"/>
        <v>2269.5300000000002</v>
      </c>
      <c r="P12" s="23">
        <v>122</v>
      </c>
      <c r="Q12" s="23">
        <v>22</v>
      </c>
      <c r="R12" s="22"/>
    </row>
    <row r="13" spans="1:18" s="21" customFormat="1" ht="25.5" x14ac:dyDescent="0.25">
      <c r="A13" s="26">
        <v>7</v>
      </c>
      <c r="B13" s="34" t="s">
        <v>21</v>
      </c>
      <c r="C13" s="31">
        <v>1988</v>
      </c>
      <c r="D13" s="31">
        <v>2047.64</v>
      </c>
      <c r="E13" s="31">
        <v>2027.76</v>
      </c>
      <c r="F13" s="18">
        <f t="shared" si="0"/>
        <v>6063.4</v>
      </c>
      <c r="G13" s="32">
        <v>5</v>
      </c>
      <c r="H13" s="16">
        <v>3</v>
      </c>
      <c r="I13" s="15">
        <f t="shared" si="1"/>
        <v>2021.13</v>
      </c>
      <c r="J13" s="15">
        <f t="shared" ref="J13" si="7">STDEV(C13:E13)</f>
        <v>30.37</v>
      </c>
      <c r="K13" s="17">
        <f t="shared" si="4"/>
        <v>1.4999999999999999E-2</v>
      </c>
      <c r="L13" s="18">
        <f t="shared" si="5"/>
        <v>9940</v>
      </c>
      <c r="N13" s="22">
        <f t="shared" si="6"/>
        <v>10238.200000000001</v>
      </c>
      <c r="O13" s="27">
        <f t="shared" si="3"/>
        <v>1846.23</v>
      </c>
      <c r="P13" s="23">
        <v>122</v>
      </c>
      <c r="Q13" s="23">
        <v>22</v>
      </c>
      <c r="R13" s="22"/>
    </row>
    <row r="14" spans="1:18" s="21" customFormat="1" ht="17.25" customHeight="1" x14ac:dyDescent="0.25">
      <c r="A14" s="14"/>
      <c r="B14" s="14"/>
      <c r="C14" s="14"/>
      <c r="D14" s="14"/>
      <c r="E14" s="14"/>
      <c r="F14" s="10"/>
      <c r="G14" s="9"/>
      <c r="H14" s="9"/>
      <c r="I14" s="11"/>
      <c r="J14" s="11"/>
      <c r="K14" s="12"/>
      <c r="L14" s="11"/>
      <c r="M14" s="24"/>
      <c r="N14" s="28">
        <f>SUM(N7:N13)</f>
        <v>148703.74</v>
      </c>
      <c r="O14" s="29">
        <f>SUM(O7:O13)</f>
        <v>26815.42</v>
      </c>
    </row>
    <row r="15" spans="1:18" s="21" customFormat="1" ht="25.5" customHeight="1" x14ac:dyDescent="0.25">
      <c r="A15" s="38" t="s">
        <v>6</v>
      </c>
      <c r="B15" s="39"/>
      <c r="C15" s="39"/>
      <c r="D15" s="39"/>
      <c r="E15" s="39"/>
      <c r="F15" s="39"/>
      <c r="G15" s="39"/>
      <c r="H15" s="39"/>
      <c r="I15" s="39"/>
      <c r="J15" s="39"/>
      <c r="K15" s="5"/>
      <c r="L15" s="6">
        <f>SUM(L7:L13)</f>
        <v>131401</v>
      </c>
    </row>
    <row r="16" spans="1:18" s="21" customFormat="1" ht="15" customHeight="1" x14ac:dyDescent="0.25">
      <c r="A16" s="38" t="s">
        <v>17</v>
      </c>
      <c r="B16" s="39"/>
      <c r="C16" s="39"/>
      <c r="D16" s="39"/>
      <c r="E16" s="39"/>
      <c r="F16" s="39"/>
      <c r="G16" s="39"/>
      <c r="H16" s="39"/>
      <c r="I16" s="39"/>
      <c r="J16" s="39"/>
      <c r="K16" s="40"/>
      <c r="L16" s="6">
        <f>L15</f>
        <v>131401</v>
      </c>
    </row>
    <row r="18" spans="1:12" s="21" customFormat="1" x14ac:dyDescent="0.25">
      <c r="A18"/>
      <c r="B18" s="35" t="s">
        <v>19</v>
      </c>
      <c r="C18"/>
      <c r="D18"/>
      <c r="E18"/>
      <c r="F18"/>
      <c r="G18"/>
      <c r="H18"/>
      <c r="I18"/>
      <c r="J18"/>
      <c r="K18"/>
      <c r="L18"/>
    </row>
    <row r="20" spans="1:12" x14ac:dyDescent="0.25">
      <c r="B20" s="36" t="s">
        <v>25</v>
      </c>
      <c r="C20" s="37"/>
      <c r="D20" s="36"/>
      <c r="E20" s="35"/>
      <c r="F20" s="36" t="s">
        <v>26</v>
      </c>
    </row>
  </sheetData>
  <mergeCells count="11">
    <mergeCell ref="A15:J15"/>
    <mergeCell ref="A16:K16"/>
    <mergeCell ref="A1:L1"/>
    <mergeCell ref="A3:L3"/>
    <mergeCell ref="A4:L4"/>
    <mergeCell ref="A5:A6"/>
    <mergeCell ref="B5:B6"/>
    <mergeCell ref="C5:F5"/>
    <mergeCell ref="G5:G6"/>
    <mergeCell ref="H5:H6"/>
    <mergeCell ref="I5:K5"/>
  </mergeCells>
  <printOptions horizontalCentered="1"/>
  <pageMargins left="0.39370078740157483" right="0.39370078740157483" top="0.59055118110236227" bottom="0.59055118110236227" header="0" footer="0"/>
  <pageSetup paperSize="9" scale="8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Строительные товары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Admin</cp:lastModifiedBy>
  <cp:lastPrinted>2026-06-04T08:19:11Z</cp:lastPrinted>
  <dcterms:created xsi:type="dcterms:W3CDTF">2011-08-15T06:57:36Z</dcterms:created>
  <dcterms:modified xsi:type="dcterms:W3CDTF">2026-06-04T12:24:16Z</dcterms:modified>
</cp:coreProperties>
</file>