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Утилизация\"/>
    </mc:Choice>
  </mc:AlternateContent>
  <bookViews>
    <workbookView xWindow="0" yWindow="0" windowWidth="28800" windowHeight="11730"/>
  </bookViews>
  <sheets>
    <sheet name="Лист2" sheetId="2" r:id="rId1"/>
  </sheets>
  <definedNames>
    <definedName name="_xlnm._FilterDatabase" localSheetId="0" hidden="1">Лист2!$A$2:$L$20</definedName>
  </definedNames>
  <calcPr calcId="162913"/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J4" i="2"/>
  <c r="J5" i="2"/>
  <c r="J6" i="2"/>
  <c r="I6" i="2" s="1"/>
  <c r="J7" i="2"/>
  <c r="J8" i="2"/>
  <c r="J9" i="2"/>
  <c r="J10" i="2"/>
  <c r="I10" i="2" s="1"/>
  <c r="J11" i="2"/>
  <c r="J12" i="2"/>
  <c r="J13" i="2"/>
  <c r="J14" i="2"/>
  <c r="J15" i="2"/>
  <c r="J16" i="2"/>
  <c r="J17" i="2"/>
  <c r="J18" i="2"/>
  <c r="I18" i="2" s="1"/>
  <c r="I4" i="2"/>
  <c r="I5" i="2"/>
  <c r="I8" i="2"/>
  <c r="I9" i="2"/>
  <c r="I12" i="2"/>
  <c r="I13" i="2"/>
  <c r="I16" i="2"/>
  <c r="I17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3" i="2"/>
  <c r="L19" i="2" l="1"/>
  <c r="I14" i="2"/>
  <c r="I15" i="2"/>
  <c r="I11" i="2"/>
  <c r="I7" i="2"/>
  <c r="K3" i="2"/>
  <c r="J3" i="2"/>
  <c r="I3" i="2" l="1"/>
</calcChain>
</file>

<file path=xl/sharedStrings.xml><?xml version="1.0" encoding="utf-8"?>
<sst xmlns="http://schemas.openxmlformats.org/spreadsheetml/2006/main" count="47" uniqueCount="32">
  <si>
    <t>Расчет начальной (максимальной) цены контракта</t>
  </si>
  <si>
    <t>№ п/п</t>
  </si>
  <si>
    <t>Ед. изм.</t>
  </si>
  <si>
    <t xml:space="preserve">Количество 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</si>
  <si>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</si>
  <si>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</si>
  <si>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</si>
  <si>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Сумма с НДС в руб. и коп.</t>
  </si>
  <si>
    <t>ИТОГО:</t>
  </si>
  <si>
    <r>
      <t xml:space="preserve">Во исполнение ст. 34 и </t>
    </r>
    <r>
      <rPr>
        <sz val="9"/>
        <color rgb="FF212529"/>
        <rFont val="Times New Roman"/>
        <charset val="204"/>
      </rPr>
      <t xml:space="preserve">ч. 2 ст. 72 </t>
    </r>
    <r>
      <rPr>
        <sz val="9"/>
        <color rgb="FF000000"/>
        <rFont val="Times New Roman"/>
        <charset val="204"/>
      </rPr>
      <t>Бюджетного Кодекса,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обеспечения.</t>
    </r>
  </si>
  <si>
    <t>Наименьшая цена единицы товара, в руб. и коп.</t>
  </si>
  <si>
    <t>Утилизация. Зеркало настенное с полкой Высота 850мм, ширина 410мм, глубина 80мм</t>
  </si>
  <si>
    <t>Утилизация. Коляска инвалидная</t>
  </si>
  <si>
    <t>Утилизация. Коляска инвалидная взрослая    LY-8A 250 SF</t>
  </si>
  <si>
    <t>Утилизация. Кресло-коляска ККВ-1</t>
  </si>
  <si>
    <t>Утилизация. Кресло Комо В</t>
  </si>
  <si>
    <t>Утилизация. Кресло офисное цвет серый</t>
  </si>
  <si>
    <t>Утилизация. Мебель Office-Force Шкаф для 20 ключей 20080, сер, 160*80*200</t>
  </si>
  <si>
    <t>Утилизация. Пост охраны (стол)</t>
  </si>
  <si>
    <t>Утилизация. Стеллаж Браво-3</t>
  </si>
  <si>
    <t>Утилизация. Стеллаж Браво-4</t>
  </si>
  <si>
    <t>Утилизация. Стеллаж для книг. Ширина 47см. Высота 180см. Глубина 30см.</t>
  </si>
  <si>
    <t>Утилизация. Тележка для перемещения больных</t>
  </si>
  <si>
    <t>Утилизация. Тумба с 3 выдвижными ящиками. Ширина тумбы 50см. Высота 70см. Глубина 70 см.</t>
  </si>
  <si>
    <t>Утилизация. Шкаф  двухстворчатый 800*600*1700 (ольха)</t>
  </si>
  <si>
    <t>Утилизация. Шкаф архивный_1</t>
  </si>
  <si>
    <t>Утилизация. Шкаф одёжный цельносборный ШРК с полкой</t>
  </si>
  <si>
    <t>усл.ед.</t>
  </si>
  <si>
    <t>Наименование услуги</t>
  </si>
  <si>
    <t>Коммерческое предложение № 1, в руб. и коп. В/х №240 от 03.06.2026</t>
  </si>
  <si>
    <t>Коммерческое предложение № 2, в руб. и коп. В/х №241 от 03.06.2026</t>
  </si>
  <si>
    <t>Коммерческое предложение № 3, в руб. и коп. В/х №242 от 03.06.2026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</si>
</sst>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4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9"/>
      <color rgb="FF212529"/>
      <name val="Times New Roman"/>
      <charset val="204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4" fontId="6" fillId="0" borderId="1" xfId="0" applyNumberFormat="1" applyFont="1" applyFill="1" applyBorder="1" applyAlignment="1">
      <alignment vertical="top"/>
    </xf>
    <xf numFmtId="164" fontId="6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6" fillId="0" borderId="1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164" fontId="1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horizontal="center" vertical="top"/>
    </xf>
    <xf numFmtId="4" fontId="1" fillId="0" borderId="0" xfId="0" applyNumberFormat="1" applyFont="1" applyFill="1" applyAlignment="1">
      <alignment vertical="top"/>
    </xf>
    <xf numFmtId="4" fontId="0" fillId="0" borderId="0" xfId="0" applyNumberFormat="1" applyFill="1" applyAlignment="1">
      <alignment vertical="top"/>
    </xf>
    <xf numFmtId="4" fontId="6" fillId="2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right" vertical="top"/>
    </xf>
    <xf numFmtId="4" fontId="6" fillId="0" borderId="2" xfId="0" applyNumberFormat="1" applyFont="1" applyFill="1" applyBorder="1" applyAlignment="1">
      <alignment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8" fillId="0" borderId="0" xfId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right" vertical="top"/>
    </xf>
    <xf numFmtId="0" fontId="2" fillId="0" borderId="0" xfId="1" applyFont="1" applyFill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12" fillId="0" borderId="6" xfId="0" applyFont="1" applyFill="1" applyBorder="1" applyAlignment="1">
      <alignment horizontal="right" vertical="top"/>
    </xf>
    <xf numFmtId="0" fontId="6" fillId="3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zoomScale="80" zoomScaleNormal="80" workbookViewId="0">
      <selection activeCell="I27" sqref="I27"/>
    </sheetView>
  </sheetViews>
  <sheetFormatPr defaultColWidth="9.1796875" defaultRowHeight="14.5"/>
  <cols>
    <col min="1" max="1" width="5" style="8" customWidth="1"/>
    <col min="2" max="2" width="14.36328125" style="3" customWidth="1"/>
    <col min="3" max="3" width="7" style="8" customWidth="1"/>
    <col min="4" max="4" width="10.7265625" style="8" customWidth="1"/>
    <col min="5" max="5" width="13.26953125" style="3" customWidth="1"/>
    <col min="6" max="8" width="12.81640625" style="3" customWidth="1"/>
    <col min="9" max="9" width="12" style="3" customWidth="1"/>
    <col min="10" max="10" width="12.54296875" style="3" customWidth="1"/>
    <col min="11" max="11" width="11" style="3" customWidth="1"/>
    <col min="12" max="12" width="13.54296875" style="3" customWidth="1"/>
    <col min="13" max="13" width="11.26953125" style="3" customWidth="1"/>
    <col min="14" max="14" width="9.26953125" style="3"/>
    <col min="15" max="16384" width="9.1796875" style="3"/>
  </cols>
  <sheetData>
    <row r="1" spans="1:14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4" ht="65">
      <c r="A2" s="18" t="s">
        <v>1</v>
      </c>
      <c r="B2" s="19" t="s">
        <v>28</v>
      </c>
      <c r="C2" s="18" t="s">
        <v>2</v>
      </c>
      <c r="D2" s="18" t="s">
        <v>3</v>
      </c>
      <c r="E2" s="12" t="s">
        <v>29</v>
      </c>
      <c r="F2" s="12" t="s">
        <v>30</v>
      </c>
      <c r="G2" s="12" t="s">
        <v>31</v>
      </c>
      <c r="H2" s="12" t="s">
        <v>10</v>
      </c>
      <c r="I2" s="13" t="s">
        <v>4</v>
      </c>
      <c r="J2" s="13" t="s">
        <v>5</v>
      </c>
      <c r="K2" s="14" t="s">
        <v>6</v>
      </c>
      <c r="L2" s="15" t="s">
        <v>7</v>
      </c>
    </row>
    <row r="3" spans="1:14" s="5" customFormat="1" ht="91">
      <c r="A3" s="25">
        <v>1</v>
      </c>
      <c r="B3" s="27" t="s">
        <v>11</v>
      </c>
      <c r="C3" s="28" t="s">
        <v>27</v>
      </c>
      <c r="D3" s="29">
        <v>1</v>
      </c>
      <c r="E3" s="17">
        <v>4049</v>
      </c>
      <c r="F3" s="1">
        <v>4859</v>
      </c>
      <c r="G3" s="1">
        <v>4656</v>
      </c>
      <c r="H3" s="11">
        <f>MIN(E3:G3)</f>
        <v>4049</v>
      </c>
      <c r="I3" s="4">
        <f>ROUND((J3/K3*100),2)</f>
        <v>9.32</v>
      </c>
      <c r="J3" s="2">
        <f>ROUND((STDEV(E3:G3)),2)</f>
        <v>421.46</v>
      </c>
      <c r="K3" s="2">
        <f>ROUND(AVERAGE(E3:G3),2)</f>
        <v>4521.33</v>
      </c>
      <c r="L3" s="2">
        <f>D3*H3</f>
        <v>4049</v>
      </c>
      <c r="M3" s="9"/>
      <c r="N3" s="6"/>
    </row>
    <row r="4" spans="1:14" s="5" customFormat="1" ht="39">
      <c r="A4" s="25">
        <v>2</v>
      </c>
      <c r="B4" s="27" t="s">
        <v>12</v>
      </c>
      <c r="C4" s="28" t="s">
        <v>27</v>
      </c>
      <c r="D4" s="29">
        <v>1</v>
      </c>
      <c r="E4" s="17">
        <v>4858</v>
      </c>
      <c r="F4" s="1">
        <v>5830</v>
      </c>
      <c r="G4" s="1">
        <v>5587</v>
      </c>
      <c r="H4" s="11">
        <f t="shared" ref="H4:H18" si="0">MIN(E4:G4)</f>
        <v>4858</v>
      </c>
      <c r="I4" s="4">
        <f t="shared" ref="I4:I18" si="1">ROUND((J4/K4*100),2)</f>
        <v>9.32</v>
      </c>
      <c r="J4" s="2">
        <f t="shared" ref="J4:J18" si="2">ROUND((STDEV(E4:G4)),2)</f>
        <v>505.84</v>
      </c>
      <c r="K4" s="2">
        <f t="shared" ref="K4:K18" si="3">ROUND(AVERAGE(E4:G4),2)</f>
        <v>5425</v>
      </c>
      <c r="L4" s="2">
        <f t="shared" ref="L4:L18" si="4">D4*H4</f>
        <v>4858</v>
      </c>
      <c r="M4" s="9"/>
      <c r="N4" s="6"/>
    </row>
    <row r="5" spans="1:14" s="5" customFormat="1" ht="65">
      <c r="A5" s="25">
        <v>3</v>
      </c>
      <c r="B5" s="27" t="s">
        <v>13</v>
      </c>
      <c r="C5" s="28" t="s">
        <v>27</v>
      </c>
      <c r="D5" s="29">
        <v>1</v>
      </c>
      <c r="E5" s="17">
        <v>4858</v>
      </c>
      <c r="F5" s="1">
        <v>5830</v>
      </c>
      <c r="G5" s="1">
        <v>5587</v>
      </c>
      <c r="H5" s="11">
        <f t="shared" si="0"/>
        <v>4858</v>
      </c>
      <c r="I5" s="4">
        <f t="shared" si="1"/>
        <v>9.32</v>
      </c>
      <c r="J5" s="2">
        <f t="shared" si="2"/>
        <v>505.84</v>
      </c>
      <c r="K5" s="2">
        <f t="shared" si="3"/>
        <v>5425</v>
      </c>
      <c r="L5" s="2">
        <f t="shared" si="4"/>
        <v>4858</v>
      </c>
      <c r="M5" s="9"/>
      <c r="N5" s="6"/>
    </row>
    <row r="6" spans="1:14" s="5" customFormat="1" ht="39">
      <c r="A6" s="25">
        <v>4</v>
      </c>
      <c r="B6" s="27" t="s">
        <v>14</v>
      </c>
      <c r="C6" s="28" t="s">
        <v>27</v>
      </c>
      <c r="D6" s="29">
        <v>2</v>
      </c>
      <c r="E6" s="17">
        <v>4858</v>
      </c>
      <c r="F6" s="1">
        <v>5830</v>
      </c>
      <c r="G6" s="1">
        <v>5587</v>
      </c>
      <c r="H6" s="11">
        <f t="shared" si="0"/>
        <v>4858</v>
      </c>
      <c r="I6" s="4">
        <f t="shared" si="1"/>
        <v>9.32</v>
      </c>
      <c r="J6" s="2">
        <f t="shared" si="2"/>
        <v>505.84</v>
      </c>
      <c r="K6" s="2">
        <f t="shared" si="3"/>
        <v>5425</v>
      </c>
      <c r="L6" s="2">
        <f t="shared" si="4"/>
        <v>9716</v>
      </c>
      <c r="M6" s="9"/>
      <c r="N6" s="6"/>
    </row>
    <row r="7" spans="1:14" s="5" customFormat="1" ht="26">
      <c r="A7" s="25">
        <v>5</v>
      </c>
      <c r="B7" s="27" t="s">
        <v>15</v>
      </c>
      <c r="C7" s="28" t="s">
        <v>27</v>
      </c>
      <c r="D7" s="29">
        <v>1</v>
      </c>
      <c r="E7" s="17">
        <v>4858</v>
      </c>
      <c r="F7" s="1">
        <v>5830</v>
      </c>
      <c r="G7" s="1">
        <v>5587</v>
      </c>
      <c r="H7" s="11">
        <f t="shared" si="0"/>
        <v>4858</v>
      </c>
      <c r="I7" s="4">
        <f t="shared" si="1"/>
        <v>9.32</v>
      </c>
      <c r="J7" s="2">
        <f t="shared" si="2"/>
        <v>505.84</v>
      </c>
      <c r="K7" s="2">
        <f t="shared" si="3"/>
        <v>5425</v>
      </c>
      <c r="L7" s="2">
        <f t="shared" si="4"/>
        <v>4858</v>
      </c>
      <c r="M7" s="9"/>
      <c r="N7" s="6"/>
    </row>
    <row r="8" spans="1:14" s="5" customFormat="1" ht="39">
      <c r="A8" s="25">
        <v>6</v>
      </c>
      <c r="B8" s="27" t="s">
        <v>16</v>
      </c>
      <c r="C8" s="28" t="s">
        <v>27</v>
      </c>
      <c r="D8" s="29">
        <v>10</v>
      </c>
      <c r="E8" s="17">
        <v>2429</v>
      </c>
      <c r="F8" s="1">
        <v>2915</v>
      </c>
      <c r="G8" s="1">
        <v>2793</v>
      </c>
      <c r="H8" s="11">
        <f t="shared" si="0"/>
        <v>2429</v>
      </c>
      <c r="I8" s="4">
        <f t="shared" si="1"/>
        <v>9.32</v>
      </c>
      <c r="J8" s="2">
        <f t="shared" si="2"/>
        <v>252.84</v>
      </c>
      <c r="K8" s="2">
        <f t="shared" si="3"/>
        <v>2712.33</v>
      </c>
      <c r="L8" s="2">
        <f t="shared" si="4"/>
        <v>24290</v>
      </c>
      <c r="M8" s="9"/>
      <c r="N8" s="6"/>
    </row>
    <row r="9" spans="1:14" s="5" customFormat="1" ht="78">
      <c r="A9" s="25">
        <v>7</v>
      </c>
      <c r="B9" s="27" t="s">
        <v>17</v>
      </c>
      <c r="C9" s="28" t="s">
        <v>27</v>
      </c>
      <c r="D9" s="29">
        <v>1</v>
      </c>
      <c r="E9" s="17">
        <v>810</v>
      </c>
      <c r="F9" s="1">
        <v>972</v>
      </c>
      <c r="G9" s="1">
        <v>932</v>
      </c>
      <c r="H9" s="11">
        <f t="shared" si="0"/>
        <v>810</v>
      </c>
      <c r="I9" s="4">
        <f t="shared" si="1"/>
        <v>9.33</v>
      </c>
      <c r="J9" s="2">
        <f t="shared" si="2"/>
        <v>84.39</v>
      </c>
      <c r="K9" s="2">
        <f t="shared" si="3"/>
        <v>904.67</v>
      </c>
      <c r="L9" s="2">
        <f t="shared" si="4"/>
        <v>810</v>
      </c>
      <c r="M9" s="9"/>
      <c r="N9" s="6"/>
    </row>
    <row r="10" spans="1:14" s="5" customFormat="1" ht="39">
      <c r="A10" s="25">
        <v>8</v>
      </c>
      <c r="B10" s="27" t="s">
        <v>18</v>
      </c>
      <c r="C10" s="28" t="s">
        <v>27</v>
      </c>
      <c r="D10" s="29">
        <v>1</v>
      </c>
      <c r="E10" s="17">
        <v>3239</v>
      </c>
      <c r="F10" s="1">
        <v>3887</v>
      </c>
      <c r="G10" s="1">
        <v>3725</v>
      </c>
      <c r="H10" s="11">
        <f t="shared" si="0"/>
        <v>3239</v>
      </c>
      <c r="I10" s="4">
        <f t="shared" si="1"/>
        <v>9.32</v>
      </c>
      <c r="J10" s="2">
        <f t="shared" si="2"/>
        <v>337.23</v>
      </c>
      <c r="K10" s="2">
        <f t="shared" si="3"/>
        <v>3617</v>
      </c>
      <c r="L10" s="2">
        <f t="shared" si="4"/>
        <v>3239</v>
      </c>
      <c r="M10" s="9"/>
      <c r="N10" s="6"/>
    </row>
    <row r="11" spans="1:14" s="5" customFormat="1" ht="26">
      <c r="A11" s="25">
        <v>9</v>
      </c>
      <c r="B11" s="27" t="s">
        <v>19</v>
      </c>
      <c r="C11" s="28" t="s">
        <v>27</v>
      </c>
      <c r="D11" s="29">
        <v>1</v>
      </c>
      <c r="E11" s="17">
        <v>5668</v>
      </c>
      <c r="F11" s="1">
        <v>6802</v>
      </c>
      <c r="G11" s="1">
        <v>6518</v>
      </c>
      <c r="H11" s="11">
        <f t="shared" si="0"/>
        <v>5668</v>
      </c>
      <c r="I11" s="4">
        <f t="shared" si="1"/>
        <v>9.32</v>
      </c>
      <c r="J11" s="2">
        <f t="shared" si="2"/>
        <v>590.07000000000005</v>
      </c>
      <c r="K11" s="2">
        <f t="shared" si="3"/>
        <v>6329.33</v>
      </c>
      <c r="L11" s="2">
        <f t="shared" si="4"/>
        <v>5668</v>
      </c>
      <c r="M11" s="9"/>
      <c r="N11" s="6"/>
    </row>
    <row r="12" spans="1:14" s="5" customFormat="1" ht="26">
      <c r="A12" s="25">
        <v>10</v>
      </c>
      <c r="B12" s="27" t="s">
        <v>20</v>
      </c>
      <c r="C12" s="28" t="s">
        <v>27</v>
      </c>
      <c r="D12" s="29">
        <v>2</v>
      </c>
      <c r="E12" s="17">
        <v>5668</v>
      </c>
      <c r="F12" s="1">
        <v>6802</v>
      </c>
      <c r="G12" s="1">
        <v>6518</v>
      </c>
      <c r="H12" s="11">
        <f t="shared" si="0"/>
        <v>5668</v>
      </c>
      <c r="I12" s="4">
        <f t="shared" si="1"/>
        <v>9.32</v>
      </c>
      <c r="J12" s="2">
        <f t="shared" si="2"/>
        <v>590.07000000000005</v>
      </c>
      <c r="K12" s="2">
        <f t="shared" si="3"/>
        <v>6329.33</v>
      </c>
      <c r="L12" s="2">
        <f t="shared" si="4"/>
        <v>11336</v>
      </c>
      <c r="M12" s="9"/>
      <c r="N12" s="6"/>
    </row>
    <row r="13" spans="1:14" s="5" customFormat="1" ht="78">
      <c r="A13" s="25">
        <v>11</v>
      </c>
      <c r="B13" s="27" t="s">
        <v>21</v>
      </c>
      <c r="C13" s="28" t="s">
        <v>27</v>
      </c>
      <c r="D13" s="29">
        <v>1</v>
      </c>
      <c r="E13" s="17">
        <v>5668</v>
      </c>
      <c r="F13" s="1">
        <v>6802</v>
      </c>
      <c r="G13" s="1">
        <v>6518</v>
      </c>
      <c r="H13" s="11">
        <f t="shared" si="0"/>
        <v>5668</v>
      </c>
      <c r="I13" s="4">
        <f t="shared" si="1"/>
        <v>9.32</v>
      </c>
      <c r="J13" s="2">
        <f t="shared" si="2"/>
        <v>590.07000000000005</v>
      </c>
      <c r="K13" s="2">
        <f t="shared" si="3"/>
        <v>6329.33</v>
      </c>
      <c r="L13" s="2">
        <f t="shared" si="4"/>
        <v>5668</v>
      </c>
      <c r="M13" s="9"/>
      <c r="N13" s="6"/>
    </row>
    <row r="14" spans="1:14" s="5" customFormat="1" ht="52">
      <c r="A14" s="25">
        <v>12</v>
      </c>
      <c r="B14" s="27" t="s">
        <v>22</v>
      </c>
      <c r="C14" s="28" t="s">
        <v>27</v>
      </c>
      <c r="D14" s="29">
        <v>1</v>
      </c>
      <c r="E14" s="17">
        <v>2429</v>
      </c>
      <c r="F14" s="1">
        <v>2915</v>
      </c>
      <c r="G14" s="1">
        <v>2793</v>
      </c>
      <c r="H14" s="11">
        <f t="shared" si="0"/>
        <v>2429</v>
      </c>
      <c r="I14" s="4">
        <f t="shared" si="1"/>
        <v>9.32</v>
      </c>
      <c r="J14" s="2">
        <f t="shared" si="2"/>
        <v>252.84</v>
      </c>
      <c r="K14" s="2">
        <f t="shared" si="3"/>
        <v>2712.33</v>
      </c>
      <c r="L14" s="2">
        <f t="shared" si="4"/>
        <v>2429</v>
      </c>
      <c r="M14" s="9"/>
      <c r="N14" s="6"/>
    </row>
    <row r="15" spans="1:14" s="5" customFormat="1" ht="104">
      <c r="A15" s="25">
        <v>13</v>
      </c>
      <c r="B15" s="27" t="s">
        <v>23</v>
      </c>
      <c r="C15" s="28" t="s">
        <v>27</v>
      </c>
      <c r="D15" s="29">
        <v>1</v>
      </c>
      <c r="E15" s="17">
        <v>2429</v>
      </c>
      <c r="F15" s="1">
        <v>2915</v>
      </c>
      <c r="G15" s="1">
        <v>2793</v>
      </c>
      <c r="H15" s="11">
        <f t="shared" si="0"/>
        <v>2429</v>
      </c>
      <c r="I15" s="4">
        <f t="shared" si="1"/>
        <v>9.32</v>
      </c>
      <c r="J15" s="2">
        <f t="shared" si="2"/>
        <v>252.84</v>
      </c>
      <c r="K15" s="2">
        <f t="shared" si="3"/>
        <v>2712.33</v>
      </c>
      <c r="L15" s="2">
        <f t="shared" si="4"/>
        <v>2429</v>
      </c>
      <c r="M15" s="9"/>
      <c r="N15" s="6"/>
    </row>
    <row r="16" spans="1:14" s="5" customFormat="1" ht="65">
      <c r="A16" s="25">
        <v>14</v>
      </c>
      <c r="B16" s="27" t="s">
        <v>24</v>
      </c>
      <c r="C16" s="28" t="s">
        <v>27</v>
      </c>
      <c r="D16" s="29">
        <v>1</v>
      </c>
      <c r="E16" s="17">
        <v>8914</v>
      </c>
      <c r="F16" s="1">
        <v>10697</v>
      </c>
      <c r="G16" s="1">
        <v>10251</v>
      </c>
      <c r="H16" s="11">
        <f t="shared" si="0"/>
        <v>8914</v>
      </c>
      <c r="I16" s="4">
        <f t="shared" si="1"/>
        <v>9.32</v>
      </c>
      <c r="J16" s="2">
        <f t="shared" si="2"/>
        <v>927.86</v>
      </c>
      <c r="K16" s="2">
        <f t="shared" si="3"/>
        <v>9954</v>
      </c>
      <c r="L16" s="2">
        <f t="shared" si="4"/>
        <v>8914</v>
      </c>
      <c r="M16" s="9"/>
      <c r="N16" s="6"/>
    </row>
    <row r="17" spans="1:14" s="5" customFormat="1" ht="39">
      <c r="A17" s="25">
        <v>15</v>
      </c>
      <c r="B17" s="27" t="s">
        <v>25</v>
      </c>
      <c r="C17" s="28" t="s">
        <v>27</v>
      </c>
      <c r="D17" s="29">
        <v>2</v>
      </c>
      <c r="E17" s="17">
        <v>8907</v>
      </c>
      <c r="F17" s="1">
        <v>10688</v>
      </c>
      <c r="G17" s="1">
        <v>10243</v>
      </c>
      <c r="H17" s="11">
        <f t="shared" si="0"/>
        <v>8907</v>
      </c>
      <c r="I17" s="4">
        <f t="shared" si="1"/>
        <v>9.32</v>
      </c>
      <c r="J17" s="2">
        <f t="shared" si="2"/>
        <v>926.9</v>
      </c>
      <c r="K17" s="2">
        <f t="shared" si="3"/>
        <v>9946</v>
      </c>
      <c r="L17" s="2">
        <f t="shared" si="4"/>
        <v>17814</v>
      </c>
      <c r="M17" s="9"/>
      <c r="N17" s="6"/>
    </row>
    <row r="18" spans="1:14" s="5" customFormat="1" ht="52">
      <c r="A18" s="25">
        <v>16</v>
      </c>
      <c r="B18" s="27" t="s">
        <v>26</v>
      </c>
      <c r="C18" s="28" t="s">
        <v>27</v>
      </c>
      <c r="D18" s="29">
        <v>2</v>
      </c>
      <c r="E18" s="17">
        <v>8907</v>
      </c>
      <c r="F18" s="1">
        <v>10688</v>
      </c>
      <c r="G18" s="1">
        <v>10243</v>
      </c>
      <c r="H18" s="11">
        <f t="shared" si="0"/>
        <v>8907</v>
      </c>
      <c r="I18" s="4">
        <f t="shared" si="1"/>
        <v>9.32</v>
      </c>
      <c r="J18" s="2">
        <f t="shared" si="2"/>
        <v>926.9</v>
      </c>
      <c r="K18" s="2">
        <f t="shared" si="3"/>
        <v>9946</v>
      </c>
      <c r="L18" s="2">
        <f t="shared" si="4"/>
        <v>17814</v>
      </c>
      <c r="M18" s="9"/>
      <c r="N18" s="6"/>
    </row>
    <row r="19" spans="1:14">
      <c r="A19" s="23" t="s">
        <v>8</v>
      </c>
      <c r="B19" s="26"/>
      <c r="C19" s="26"/>
      <c r="D19" s="26"/>
      <c r="E19" s="23"/>
      <c r="F19" s="23"/>
      <c r="G19" s="23"/>
      <c r="H19" s="23"/>
      <c r="I19" s="23"/>
      <c r="J19" s="23"/>
      <c r="K19" s="23"/>
      <c r="L19" s="16">
        <f>SUM(L3:L18)</f>
        <v>128750</v>
      </c>
      <c r="M19" s="10"/>
    </row>
    <row r="20" spans="1:14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2" spans="1:14" ht="39.65" customHeight="1">
      <c r="A22" s="20" t="s">
        <v>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7"/>
    </row>
    <row r="28" spans="1:14">
      <c r="C28" s="3"/>
      <c r="D28" s="3"/>
    </row>
    <row r="29" spans="1:14">
      <c r="C29" s="3"/>
      <c r="D29" s="3"/>
    </row>
    <row r="30" spans="1:14">
      <c r="C30" s="3"/>
      <c r="D30" s="3"/>
    </row>
    <row r="31" spans="1:14">
      <c r="C31" s="3"/>
      <c r="D31" s="3"/>
    </row>
    <row r="32" spans="1:14">
      <c r="C32" s="3"/>
      <c r="D32" s="3"/>
    </row>
    <row r="33" spans="3:4">
      <c r="C33" s="3"/>
      <c r="D33" s="3"/>
    </row>
    <row r="34" spans="3:4">
      <c r="C34" s="3"/>
      <c r="D34" s="3"/>
    </row>
    <row r="35" spans="3:4">
      <c r="C35" s="3"/>
      <c r="D35" s="3"/>
    </row>
    <row r="36" spans="3:4">
      <c r="C36" s="3"/>
      <c r="D36" s="3"/>
    </row>
    <row r="37" spans="3:4">
      <c r="C37" s="3"/>
      <c r="D37" s="3"/>
    </row>
    <row r="38" spans="3:4">
      <c r="C38" s="3"/>
      <c r="D38" s="3"/>
    </row>
    <row r="39" spans="3:4">
      <c r="C39" s="3"/>
      <c r="D39" s="3"/>
    </row>
    <row r="40" spans="3:4">
      <c r="C40" s="3"/>
      <c r="D40" s="3"/>
    </row>
    <row r="41" spans="3:4">
      <c r="C41" s="3"/>
      <c r="D41" s="3"/>
    </row>
    <row r="42" spans="3:4">
      <c r="C42" s="3"/>
      <c r="D42" s="3"/>
    </row>
    <row r="43" spans="3:4">
      <c r="C43" s="3"/>
      <c r="D43" s="3"/>
    </row>
  </sheetData>
  <mergeCells count="4">
    <mergeCell ref="A22:L22"/>
    <mergeCell ref="A1:L1"/>
    <mergeCell ref="A19:K19"/>
    <mergeCell ref="A20:L20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2026-06-04T09:55:53Z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