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M11" i="1" l="1"/>
  <c r="M12" i="1"/>
  <c r="M13" i="1"/>
  <c r="M14" i="1"/>
  <c r="N14" i="1" s="1"/>
  <c r="M15" i="1"/>
  <c r="M16" i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M25" i="1"/>
  <c r="N25" i="1" s="1"/>
  <c r="M26" i="1"/>
  <c r="N26" i="1" s="1"/>
  <c r="M27" i="1"/>
  <c r="N27" i="1" s="1"/>
  <c r="M28" i="1"/>
  <c r="N28" i="1" s="1"/>
  <c r="M29" i="1"/>
  <c r="N29" i="1" s="1"/>
  <c r="M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10" i="1"/>
  <c r="K27" i="1"/>
  <c r="K28" i="1"/>
  <c r="K26" i="1"/>
  <c r="L26" i="1" s="1"/>
  <c r="K25" i="1"/>
  <c r="N24" i="1"/>
  <c r="K24" i="1"/>
  <c r="L24" i="1" s="1"/>
  <c r="K23" i="1"/>
  <c r="K22" i="1"/>
  <c r="L22" i="1" s="1"/>
  <c r="K21" i="1"/>
  <c r="K20" i="1"/>
  <c r="K19" i="1"/>
  <c r="K18" i="1"/>
  <c r="L18" i="1" s="1"/>
  <c r="K29" i="1"/>
  <c r="K17" i="1"/>
  <c r="N16" i="1"/>
  <c r="K16" i="1"/>
  <c r="L16" i="1" s="1"/>
  <c r="N15" i="1"/>
  <c r="K15" i="1"/>
  <c r="L15" i="1" s="1"/>
  <c r="K14" i="1"/>
  <c r="L14" i="1" s="1"/>
  <c r="L28" i="1" l="1"/>
  <c r="L20" i="1"/>
  <c r="L17" i="1"/>
  <c r="L27" i="1"/>
  <c r="L21" i="1"/>
  <c r="L29" i="1"/>
  <c r="L25" i="1"/>
  <c r="L19" i="1"/>
  <c r="L23" i="1"/>
  <c r="N13" i="1" l="1"/>
  <c r="K13" i="1"/>
  <c r="L13" i="1" s="1"/>
  <c r="N12" i="1"/>
  <c r="K12" i="1"/>
  <c r="L12" i="1" s="1"/>
  <c r="N11" i="1"/>
  <c r="K11" i="1"/>
  <c r="L11" i="1" s="1"/>
  <c r="N10" i="1" l="1"/>
  <c r="N30" i="1" s="1"/>
  <c r="K10" i="1"/>
  <c r="L10" i="1" l="1"/>
  <c r="B9" i="1" l="1"/>
</calcChain>
</file>

<file path=xl/sharedStrings.xml><?xml version="1.0" encoding="utf-8"?>
<sst xmlns="http://schemas.openxmlformats.org/spreadsheetml/2006/main" count="87" uniqueCount="52">
  <si>
    <t>Расчет начальной (максимальной) цены контракта</t>
  </si>
  <si>
    <t>Единица измерения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</si>
  <si>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</si>
  <si>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</si>
  <si>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</si>
  <si>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</si>
  <si>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</si>
  <si>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</si>
  <si>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</si>
  <si>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</si>
  <si>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</si>
  <si>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</si>
  <si>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№ п/п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</si>
  <si>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</si>
  <si>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</si>
  <si>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15.06.2016*, (руб.)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</si>
  <si>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 (действующая редакция).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</si>
  <si>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</si>
  <si>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Наименование  товара </t>
  </si>
  <si>
    <t>НМЦК, (руб.)</t>
  </si>
  <si>
    <t>Расчетная цена за ед., (руб)</t>
  </si>
  <si>
    <t>Объем поставки</t>
  </si>
  <si>
    <t>штука</t>
  </si>
  <si>
    <t>Перчатка кольчужная</t>
  </si>
  <si>
    <t>Наименование объекта закупки: Поставка специальной одежды, специальной обуви и средств индивидуальной защиты</t>
  </si>
  <si>
    <t xml:space="preserve">вх. № 506 от 25.05.2026
</t>
  </si>
  <si>
    <t xml:space="preserve">вх. № 507 от 25.05.2026
</t>
  </si>
  <si>
    <t xml:space="preserve">вх. № 508 от 25.05.2026
</t>
  </si>
  <si>
    <t>пара</t>
  </si>
  <si>
    <t>14.19.43.150</t>
  </si>
  <si>
    <t>Колпак поварской</t>
  </si>
  <si>
    <t>14.12.30.160</t>
  </si>
  <si>
    <t>32.50.42.120</t>
  </si>
  <si>
    <t>14.12.30.150</t>
  </si>
  <si>
    <t>Костюм для пищевого производства (костюм повара)</t>
  </si>
  <si>
    <t>Фартук</t>
  </si>
  <si>
    <t>14.12.30.130</t>
  </si>
  <si>
    <t>14.12.11.120</t>
  </si>
  <si>
    <t>Костюм рабочий мужской</t>
  </si>
  <si>
    <t>Куртка рабочая женская</t>
  </si>
  <si>
    <t>14.12.30.122</t>
  </si>
  <si>
    <t>Очки защитные открытые</t>
  </si>
  <si>
    <t>Очки защитные закрытые</t>
  </si>
  <si>
    <t>Халат рабочий женский</t>
  </si>
  <si>
    <t>14.12.30.132</t>
  </si>
  <si>
    <t>Обувь специальная (полуботинки)</t>
  </si>
  <si>
    <t>15.20.32.122</t>
  </si>
  <si>
    <t>Нарукавники для защиты рук от химических факторов</t>
  </si>
  <si>
    <t>32.99.11.199</t>
  </si>
  <si>
    <t xml:space="preserve">	Перчатки производственные</t>
  </si>
  <si>
    <t>Дата подготовки обоснования НМЦК: 25.05.2026 года</t>
  </si>
  <si>
    <t>Кепка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</si>
</sst>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0" fillId="0" borderId="0"/>
    <xf numFmtId="0" fontId="12" fillId="0" borderId="0"/>
  </cellStyleXfs>
  <cellXfs count="63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 applyAlignme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</cellXfs>
  <cellStyles count="5">
    <cellStyle name="Excel Built-in Normal" xfId="4"/>
    <cellStyle name="Обычный" xfId="0" builtinId="0"/>
    <cellStyle name="Обычный 10 2 2 2 2 2 2 2 5" xfId="2"/>
    <cellStyle name="Обычный 2" xfId="3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6</xdr:row>
      <xdr:rowOff>914400</xdr:rowOff>
    </xdr:from>
    <xdr:to>
      <xdr:col>10</xdr:col>
      <xdr:colOff>609600</xdr:colOff>
      <xdr:row>6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topLeftCell="A10" workbookViewId="0">
      <selection activeCell="E19" sqref="E19"/>
    </sheetView>
  </sheetViews>
  <sheetFormatPr defaultRowHeight="15" x14ac:dyDescent="0.25"/>
  <cols>
    <col min="1" max="1" width="5.7109375" customWidth="1"/>
    <col min="2" max="2" width="36" customWidth="1"/>
    <col min="3" max="3" width="13.140625" customWidth="1"/>
    <col min="4" max="4" width="10.7109375" customWidth="1"/>
    <col min="5" max="5" width="14.28515625" customWidth="1"/>
    <col min="6" max="6" width="15.85546875" customWidth="1"/>
    <col min="7" max="7" width="13" customWidth="1"/>
    <col min="8" max="8" width="12.28515625" customWidth="1"/>
    <col min="9" max="9" width="13.28515625" customWidth="1"/>
    <col min="10" max="10" width="14.7109375" customWidth="1"/>
    <col min="11" max="11" width="14.140625" customWidth="1"/>
    <col min="12" max="12" width="14.28515625" customWidth="1"/>
    <col min="13" max="13" width="14.42578125" customWidth="1"/>
    <col min="14" max="14" width="16" customWidth="1"/>
  </cols>
  <sheetData>
    <row r="1" spans="1:14" x14ac:dyDescent="0.25">
      <c r="A1" s="35"/>
      <c r="B1" s="35"/>
      <c r="C1" s="35"/>
      <c r="D1" s="35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x14ac:dyDescent="0.25">
      <c r="A2" s="37" t="s">
        <v>0</v>
      </c>
      <c r="B2" s="38"/>
      <c r="C2" s="38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x14ac:dyDescent="0.25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46.5" customHeight="1" x14ac:dyDescent="0.25">
      <c r="A6" s="41" t="s">
        <v>12</v>
      </c>
      <c r="B6" s="41" t="s">
        <v>18</v>
      </c>
      <c r="C6" s="43" t="s">
        <v>21</v>
      </c>
      <c r="D6" s="43" t="s">
        <v>1</v>
      </c>
      <c r="E6" s="41" t="s">
        <v>2</v>
      </c>
      <c r="F6" s="44" t="s">
        <v>15</v>
      </c>
      <c r="G6" s="33" t="s">
        <v>3</v>
      </c>
      <c r="H6" s="34"/>
      <c r="I6" s="34"/>
      <c r="J6" s="47" t="s">
        <v>4</v>
      </c>
      <c r="K6" s="47"/>
      <c r="L6" s="47"/>
      <c r="M6" s="48" t="s">
        <v>20</v>
      </c>
      <c r="N6" s="51" t="s">
        <v>19</v>
      </c>
    </row>
    <row r="7" spans="1:14" ht="60.75" customHeight="1" x14ac:dyDescent="0.25">
      <c r="A7" s="42"/>
      <c r="B7" s="42"/>
      <c r="C7" s="42"/>
      <c r="D7" s="42"/>
      <c r="E7" s="42"/>
      <c r="F7" s="45"/>
      <c r="G7" s="6" t="s">
        <v>5</v>
      </c>
      <c r="H7" s="6" t="s">
        <v>6</v>
      </c>
      <c r="I7" s="6" t="s">
        <v>7</v>
      </c>
      <c r="J7" s="54" t="s">
        <v>8</v>
      </c>
      <c r="K7" s="54" t="s">
        <v>9</v>
      </c>
      <c r="L7" s="54" t="s">
        <v>13</v>
      </c>
      <c r="M7" s="49"/>
      <c r="N7" s="52"/>
    </row>
    <row r="8" spans="1:14" ht="51.75" customHeight="1" x14ac:dyDescent="0.25">
      <c r="A8" s="42"/>
      <c r="B8" s="42"/>
      <c r="C8" s="42"/>
      <c r="D8" s="42"/>
      <c r="E8" s="42"/>
      <c r="F8" s="46"/>
      <c r="G8" s="22" t="s">
        <v>25</v>
      </c>
      <c r="H8" s="23" t="s">
        <v>26</v>
      </c>
      <c r="I8" s="23" t="s">
        <v>27</v>
      </c>
      <c r="J8" s="55"/>
      <c r="K8" s="55"/>
      <c r="L8" s="55"/>
      <c r="M8" s="50"/>
      <c r="N8" s="53"/>
    </row>
    <row r="9" spans="1:14" x14ac:dyDescent="0.25">
      <c r="A9" s="7">
        <v>1</v>
      </c>
      <c r="B9" s="7">
        <f>+A9+1</f>
        <v>2</v>
      </c>
      <c r="C9" s="7">
        <v>3</v>
      </c>
      <c r="D9" s="8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27">
        <v>10</v>
      </c>
      <c r="K9" s="7">
        <v>11</v>
      </c>
      <c r="L9" s="7">
        <v>12</v>
      </c>
      <c r="M9" s="7">
        <v>13</v>
      </c>
      <c r="N9" s="8">
        <v>14</v>
      </c>
    </row>
    <row r="10" spans="1:14" ht="45" customHeight="1" x14ac:dyDescent="0.25">
      <c r="A10" s="14">
        <v>1</v>
      </c>
      <c r="B10" s="24" t="s">
        <v>34</v>
      </c>
      <c r="C10" s="31">
        <v>10</v>
      </c>
      <c r="D10" s="20" t="s">
        <v>22</v>
      </c>
      <c r="E10" s="14" t="s">
        <v>31</v>
      </c>
      <c r="F10" s="28"/>
      <c r="G10" s="29">
        <v>3200</v>
      </c>
      <c r="H10" s="30">
        <v>3215</v>
      </c>
      <c r="I10" s="29">
        <v>3300</v>
      </c>
      <c r="J10" s="32">
        <f>AVERAGE(G10:I10)</f>
        <v>3238.3333333333335</v>
      </c>
      <c r="K10" s="26">
        <f>STDEV(G10:I10)</f>
        <v>53.928965624544787</v>
      </c>
      <c r="L10" s="15">
        <f>K10/J10</f>
        <v>1.6653308993683412E-2</v>
      </c>
      <c r="M10" s="25">
        <f>MIN(F10:I10)</f>
        <v>3200</v>
      </c>
      <c r="N10" s="21">
        <f t="shared" ref="N10:N29" si="0">C10*M10</f>
        <v>32000</v>
      </c>
    </row>
    <row r="11" spans="1:14" ht="41.25" customHeight="1" x14ac:dyDescent="0.25">
      <c r="A11" s="14">
        <v>2</v>
      </c>
      <c r="B11" s="24" t="s">
        <v>30</v>
      </c>
      <c r="C11" s="31">
        <v>10</v>
      </c>
      <c r="D11" s="20" t="s">
        <v>22</v>
      </c>
      <c r="E11" s="14" t="s">
        <v>29</v>
      </c>
      <c r="F11" s="28"/>
      <c r="G11" s="29">
        <v>235</v>
      </c>
      <c r="H11" s="30">
        <v>240</v>
      </c>
      <c r="I11" s="29">
        <v>250</v>
      </c>
      <c r="J11" s="32">
        <f t="shared" ref="J11:J29" si="1">AVERAGE(G11:I11)</f>
        <v>241.66666666666666</v>
      </c>
      <c r="K11" s="26">
        <f t="shared" ref="K11:K29" si="2">STDEV(G11:I11)</f>
        <v>7.6376261582597333</v>
      </c>
      <c r="L11" s="15">
        <f t="shared" ref="L11:L29" si="3">K11/J11</f>
        <v>3.160397031004028E-2</v>
      </c>
      <c r="M11" s="25">
        <f t="shared" ref="M11:M26" si="4">MIN(F11:I11)</f>
        <v>235</v>
      </c>
      <c r="N11" s="21">
        <f t="shared" si="0"/>
        <v>2350</v>
      </c>
    </row>
    <row r="12" spans="1:14" ht="36.75" customHeight="1" x14ac:dyDescent="0.25">
      <c r="A12" s="14">
        <v>3</v>
      </c>
      <c r="B12" s="24" t="s">
        <v>35</v>
      </c>
      <c r="C12" s="31">
        <v>2</v>
      </c>
      <c r="D12" s="20" t="s">
        <v>22</v>
      </c>
      <c r="E12" s="14" t="s">
        <v>36</v>
      </c>
      <c r="F12" s="28"/>
      <c r="G12" s="29">
        <v>725</v>
      </c>
      <c r="H12" s="30">
        <v>730</v>
      </c>
      <c r="I12" s="29">
        <v>760</v>
      </c>
      <c r="J12" s="32">
        <f t="shared" si="1"/>
        <v>738.33333333333337</v>
      </c>
      <c r="K12" s="26">
        <f t="shared" si="2"/>
        <v>18.929694486000912</v>
      </c>
      <c r="L12" s="15">
        <f t="shared" si="3"/>
        <v>2.5638412396389497E-2</v>
      </c>
      <c r="M12" s="25">
        <f t="shared" si="4"/>
        <v>725</v>
      </c>
      <c r="N12" s="21">
        <f t="shared" si="0"/>
        <v>1450</v>
      </c>
    </row>
    <row r="13" spans="1:14" ht="48" customHeight="1" x14ac:dyDescent="0.25">
      <c r="A13" s="14">
        <v>4</v>
      </c>
      <c r="B13" s="24" t="s">
        <v>35</v>
      </c>
      <c r="C13" s="31">
        <v>11</v>
      </c>
      <c r="D13" s="20" t="s">
        <v>22</v>
      </c>
      <c r="E13" s="14" t="s">
        <v>36</v>
      </c>
      <c r="F13" s="28"/>
      <c r="G13" s="29">
        <v>380</v>
      </c>
      <c r="H13" s="30">
        <v>390</v>
      </c>
      <c r="I13" s="29">
        <v>410</v>
      </c>
      <c r="J13" s="32">
        <f t="shared" si="1"/>
        <v>393.33333333333331</v>
      </c>
      <c r="K13" s="26">
        <f t="shared" si="2"/>
        <v>15.275252316519467</v>
      </c>
      <c r="L13" s="15">
        <f t="shared" si="3"/>
        <v>3.8835387245388479E-2</v>
      </c>
      <c r="M13" s="25">
        <f t="shared" si="4"/>
        <v>380</v>
      </c>
      <c r="N13" s="21">
        <f t="shared" si="0"/>
        <v>4180</v>
      </c>
    </row>
    <row r="14" spans="1:14" ht="48" customHeight="1" x14ac:dyDescent="0.25">
      <c r="A14" s="14">
        <v>5</v>
      </c>
      <c r="B14" s="24" t="s">
        <v>35</v>
      </c>
      <c r="C14" s="31">
        <v>7</v>
      </c>
      <c r="D14" s="20" t="s">
        <v>22</v>
      </c>
      <c r="E14" s="14" t="s">
        <v>36</v>
      </c>
      <c r="F14" s="28"/>
      <c r="G14" s="29">
        <v>815</v>
      </c>
      <c r="H14" s="30">
        <v>820</v>
      </c>
      <c r="I14" s="29">
        <v>830</v>
      </c>
      <c r="J14" s="32">
        <f t="shared" si="1"/>
        <v>821.66666666666663</v>
      </c>
      <c r="K14" s="26">
        <f>STDEV(G14:I14)</f>
        <v>7.6376261582597333</v>
      </c>
      <c r="L14" s="15">
        <f>K14/J14</f>
        <v>9.2952853853059646E-3</v>
      </c>
      <c r="M14" s="25">
        <f t="shared" si="4"/>
        <v>815</v>
      </c>
      <c r="N14" s="21">
        <f t="shared" si="0"/>
        <v>5705</v>
      </c>
    </row>
    <row r="15" spans="1:14" ht="48" customHeight="1" x14ac:dyDescent="0.25">
      <c r="A15" s="14">
        <v>6</v>
      </c>
      <c r="B15" s="24" t="s">
        <v>23</v>
      </c>
      <c r="C15" s="31">
        <v>1</v>
      </c>
      <c r="D15" s="20" t="s">
        <v>22</v>
      </c>
      <c r="E15" s="14" t="s">
        <v>33</v>
      </c>
      <c r="F15" s="28"/>
      <c r="G15" s="29">
        <v>6600</v>
      </c>
      <c r="H15" s="30">
        <v>6610</v>
      </c>
      <c r="I15" s="29">
        <v>6630</v>
      </c>
      <c r="J15" s="32">
        <f t="shared" si="1"/>
        <v>6613.333333333333</v>
      </c>
      <c r="K15" s="26">
        <f t="shared" ref="K15:K17" si="5">STDEV(G15:I15)</f>
        <v>15.275252316519467</v>
      </c>
      <c r="L15" s="15">
        <f t="shared" ref="L15:L17" si="6">K15/J15</f>
        <v>2.3097659752801614E-3</v>
      </c>
      <c r="M15" s="25">
        <f t="shared" si="4"/>
        <v>6600</v>
      </c>
      <c r="N15" s="21">
        <f t="shared" si="0"/>
        <v>6600</v>
      </c>
    </row>
    <row r="16" spans="1:14" ht="48" customHeight="1" x14ac:dyDescent="0.25">
      <c r="A16" s="14">
        <v>7</v>
      </c>
      <c r="B16" s="24" t="s">
        <v>38</v>
      </c>
      <c r="C16" s="31">
        <v>1</v>
      </c>
      <c r="D16" s="20" t="s">
        <v>22</v>
      </c>
      <c r="E16" s="14" t="s">
        <v>37</v>
      </c>
      <c r="F16" s="28"/>
      <c r="G16" s="29">
        <v>4130</v>
      </c>
      <c r="H16" s="30">
        <v>4150</v>
      </c>
      <c r="I16" s="29">
        <v>4270</v>
      </c>
      <c r="J16" s="32">
        <f t="shared" si="1"/>
        <v>4183.333333333333</v>
      </c>
      <c r="K16" s="26">
        <f t="shared" si="5"/>
        <v>75.718777944003648</v>
      </c>
      <c r="L16" s="15">
        <f t="shared" si="6"/>
        <v>1.8100106281435137E-2</v>
      </c>
      <c r="M16" s="25">
        <f t="shared" si="4"/>
        <v>4130</v>
      </c>
      <c r="N16" s="21">
        <f t="shared" si="0"/>
        <v>4130</v>
      </c>
    </row>
    <row r="17" spans="1:14" ht="48" customHeight="1" x14ac:dyDescent="0.25">
      <c r="A17" s="14">
        <v>8</v>
      </c>
      <c r="B17" s="24" t="s">
        <v>39</v>
      </c>
      <c r="C17" s="31">
        <v>1</v>
      </c>
      <c r="D17" s="20" t="s">
        <v>22</v>
      </c>
      <c r="E17" s="14" t="s">
        <v>40</v>
      </c>
      <c r="F17" s="28"/>
      <c r="G17" s="29">
        <v>8030</v>
      </c>
      <c r="H17" s="30">
        <v>8100</v>
      </c>
      <c r="I17" s="29">
        <v>8160</v>
      </c>
      <c r="J17" s="32">
        <f t="shared" si="1"/>
        <v>8096.666666666667</v>
      </c>
      <c r="K17" s="26">
        <f t="shared" si="5"/>
        <v>65.06407098647712</v>
      </c>
      <c r="L17" s="15">
        <f t="shared" si="6"/>
        <v>8.0359083145093192E-3</v>
      </c>
      <c r="M17" s="25">
        <f t="shared" si="4"/>
        <v>8030</v>
      </c>
      <c r="N17" s="21">
        <f t="shared" si="0"/>
        <v>8030</v>
      </c>
    </row>
    <row r="18" spans="1:14" ht="48" customHeight="1" x14ac:dyDescent="0.25">
      <c r="A18" s="14">
        <v>9</v>
      </c>
      <c r="B18" s="24" t="s">
        <v>38</v>
      </c>
      <c r="C18" s="31">
        <v>1</v>
      </c>
      <c r="D18" s="20" t="s">
        <v>22</v>
      </c>
      <c r="E18" s="14" t="s">
        <v>37</v>
      </c>
      <c r="F18" s="28"/>
      <c r="G18" s="29">
        <v>9260</v>
      </c>
      <c r="H18" s="30">
        <v>9300</v>
      </c>
      <c r="I18" s="29">
        <v>9350</v>
      </c>
      <c r="J18" s="32">
        <f t="shared" si="1"/>
        <v>9303.3333333333339</v>
      </c>
      <c r="K18" s="26">
        <f t="shared" ref="K18:K28" si="7">STDEV(G18:I18)</f>
        <v>45.09249752822894</v>
      </c>
      <c r="L18" s="15">
        <f t="shared" ref="L18:L28" si="8">K18/J18</f>
        <v>4.8469184014577858E-3</v>
      </c>
      <c r="M18" s="25">
        <f t="shared" si="4"/>
        <v>9260</v>
      </c>
      <c r="N18" s="21">
        <f t="shared" si="0"/>
        <v>9260</v>
      </c>
    </row>
    <row r="19" spans="1:14" ht="48" customHeight="1" x14ac:dyDescent="0.25">
      <c r="A19" s="14">
        <v>10</v>
      </c>
      <c r="B19" s="24" t="s">
        <v>38</v>
      </c>
      <c r="C19" s="31">
        <v>1</v>
      </c>
      <c r="D19" s="20" t="s">
        <v>22</v>
      </c>
      <c r="E19" s="14" t="s">
        <v>37</v>
      </c>
      <c r="F19" s="28"/>
      <c r="G19" s="29">
        <v>5170</v>
      </c>
      <c r="H19" s="30">
        <v>5200</v>
      </c>
      <c r="I19" s="29">
        <v>5230</v>
      </c>
      <c r="J19" s="32">
        <f t="shared" si="1"/>
        <v>5200</v>
      </c>
      <c r="K19" s="26">
        <f t="shared" si="7"/>
        <v>30</v>
      </c>
      <c r="L19" s="15">
        <f t="shared" si="8"/>
        <v>5.7692307692307696E-3</v>
      </c>
      <c r="M19" s="25">
        <f t="shared" si="4"/>
        <v>5170</v>
      </c>
      <c r="N19" s="21">
        <f t="shared" si="0"/>
        <v>5170</v>
      </c>
    </row>
    <row r="20" spans="1:14" ht="48" customHeight="1" x14ac:dyDescent="0.25">
      <c r="A20" s="14">
        <v>11</v>
      </c>
      <c r="B20" s="24" t="s">
        <v>51</v>
      </c>
      <c r="C20" s="31">
        <v>8</v>
      </c>
      <c r="D20" s="20" t="s">
        <v>22</v>
      </c>
      <c r="E20" s="14" t="s">
        <v>29</v>
      </c>
      <c r="F20" s="28"/>
      <c r="G20" s="29">
        <v>465</v>
      </c>
      <c r="H20" s="30">
        <v>470</v>
      </c>
      <c r="I20" s="29">
        <v>482</v>
      </c>
      <c r="J20" s="32">
        <f t="shared" si="1"/>
        <v>472.33333333333331</v>
      </c>
      <c r="K20" s="26">
        <f t="shared" si="7"/>
        <v>8.7368949480541058</v>
      </c>
      <c r="L20" s="15">
        <f t="shared" si="8"/>
        <v>1.8497307582330501E-2</v>
      </c>
      <c r="M20" s="25">
        <f t="shared" si="4"/>
        <v>465</v>
      </c>
      <c r="N20" s="21">
        <f t="shared" si="0"/>
        <v>3720</v>
      </c>
    </row>
    <row r="21" spans="1:14" ht="48" customHeight="1" x14ac:dyDescent="0.25">
      <c r="A21" s="14">
        <v>12</v>
      </c>
      <c r="B21" s="24" t="s">
        <v>45</v>
      </c>
      <c r="C21" s="31">
        <v>12</v>
      </c>
      <c r="D21" s="20" t="s">
        <v>28</v>
      </c>
      <c r="E21" s="14" t="s">
        <v>46</v>
      </c>
      <c r="F21" s="28"/>
      <c r="G21" s="29">
        <v>4060</v>
      </c>
      <c r="H21" s="30">
        <v>4100</v>
      </c>
      <c r="I21" s="29">
        <v>4160</v>
      </c>
      <c r="J21" s="32">
        <f t="shared" si="1"/>
        <v>4106.666666666667</v>
      </c>
      <c r="K21" s="26">
        <f t="shared" si="7"/>
        <v>50.332229568471661</v>
      </c>
      <c r="L21" s="15">
        <f t="shared" si="8"/>
        <v>1.2256224732582383E-2</v>
      </c>
      <c r="M21" s="25">
        <f t="shared" si="4"/>
        <v>4060</v>
      </c>
      <c r="N21" s="21">
        <f t="shared" si="0"/>
        <v>48720</v>
      </c>
    </row>
    <row r="22" spans="1:14" ht="48" customHeight="1" x14ac:dyDescent="0.25">
      <c r="A22" s="14">
        <v>13</v>
      </c>
      <c r="B22" s="24" t="s">
        <v>43</v>
      </c>
      <c r="C22" s="31">
        <v>2</v>
      </c>
      <c r="D22" s="20" t="s">
        <v>22</v>
      </c>
      <c r="E22" s="14" t="s">
        <v>44</v>
      </c>
      <c r="F22" s="28"/>
      <c r="G22" s="29">
        <v>1890</v>
      </c>
      <c r="H22" s="30">
        <v>1900</v>
      </c>
      <c r="I22" s="29">
        <v>1907</v>
      </c>
      <c r="J22" s="32">
        <f t="shared" si="1"/>
        <v>1899</v>
      </c>
      <c r="K22" s="26">
        <f t="shared" si="7"/>
        <v>8.5440037453175304</v>
      </c>
      <c r="L22" s="15">
        <f t="shared" si="8"/>
        <v>4.4992120828423014E-3</v>
      </c>
      <c r="M22" s="25">
        <f t="shared" si="4"/>
        <v>1890</v>
      </c>
      <c r="N22" s="21">
        <f t="shared" si="0"/>
        <v>3780</v>
      </c>
    </row>
    <row r="23" spans="1:14" ht="48" customHeight="1" x14ac:dyDescent="0.25">
      <c r="A23" s="14">
        <v>14</v>
      </c>
      <c r="B23" s="24" t="s">
        <v>45</v>
      </c>
      <c r="C23" s="31">
        <v>3</v>
      </c>
      <c r="D23" s="20" t="s">
        <v>28</v>
      </c>
      <c r="E23" s="14" t="s">
        <v>46</v>
      </c>
      <c r="F23" s="28"/>
      <c r="G23" s="29">
        <v>6050</v>
      </c>
      <c r="H23" s="30">
        <v>6100</v>
      </c>
      <c r="I23" s="29">
        <v>6108</v>
      </c>
      <c r="J23" s="32">
        <f t="shared" si="1"/>
        <v>6086</v>
      </c>
      <c r="K23" s="26">
        <f t="shared" si="7"/>
        <v>31.432467291003423</v>
      </c>
      <c r="L23" s="15">
        <f t="shared" si="8"/>
        <v>5.1647169390409827E-3</v>
      </c>
      <c r="M23" s="25">
        <f t="shared" si="4"/>
        <v>6050</v>
      </c>
      <c r="N23" s="21">
        <f t="shared" si="0"/>
        <v>18150</v>
      </c>
    </row>
    <row r="24" spans="1:14" ht="48" customHeight="1" x14ac:dyDescent="0.25">
      <c r="A24" s="14">
        <v>15</v>
      </c>
      <c r="B24" s="24" t="s">
        <v>45</v>
      </c>
      <c r="C24" s="31">
        <v>6</v>
      </c>
      <c r="D24" s="20" t="s">
        <v>28</v>
      </c>
      <c r="E24" s="14" t="s">
        <v>46</v>
      </c>
      <c r="F24" s="28"/>
      <c r="G24" s="29">
        <v>6010</v>
      </c>
      <c r="H24" s="30">
        <v>6100</v>
      </c>
      <c r="I24" s="29">
        <v>6108</v>
      </c>
      <c r="J24" s="32">
        <f t="shared" si="1"/>
        <v>6072.666666666667</v>
      </c>
      <c r="K24" s="26">
        <f t="shared" si="7"/>
        <v>54.418134232380048</v>
      </c>
      <c r="L24" s="15">
        <f t="shared" si="8"/>
        <v>8.9611594410550083E-3</v>
      </c>
      <c r="M24" s="25">
        <f t="shared" si="4"/>
        <v>6010</v>
      </c>
      <c r="N24" s="21">
        <f t="shared" si="0"/>
        <v>36060</v>
      </c>
    </row>
    <row r="25" spans="1:14" ht="48" customHeight="1" x14ac:dyDescent="0.25">
      <c r="A25" s="14">
        <v>16</v>
      </c>
      <c r="B25" s="24" t="s">
        <v>47</v>
      </c>
      <c r="C25" s="31">
        <v>6</v>
      </c>
      <c r="D25" s="20" t="s">
        <v>28</v>
      </c>
      <c r="E25" s="14" t="s">
        <v>48</v>
      </c>
      <c r="F25" s="28"/>
      <c r="G25" s="29">
        <v>315</v>
      </c>
      <c r="H25" s="30">
        <v>320</v>
      </c>
      <c r="I25" s="29">
        <v>330</v>
      </c>
      <c r="J25" s="32">
        <f t="shared" si="1"/>
        <v>321.66666666666669</v>
      </c>
      <c r="K25" s="26">
        <f t="shared" si="7"/>
        <v>7.6376261582597333</v>
      </c>
      <c r="L25" s="15">
        <f t="shared" si="8"/>
        <v>2.3743915517905907E-2</v>
      </c>
      <c r="M25" s="25">
        <f t="shared" si="4"/>
        <v>315</v>
      </c>
      <c r="N25" s="21">
        <f t="shared" si="0"/>
        <v>1890</v>
      </c>
    </row>
    <row r="26" spans="1:14" ht="48" customHeight="1" x14ac:dyDescent="0.25">
      <c r="A26" s="14">
        <v>17</v>
      </c>
      <c r="B26" s="24" t="s">
        <v>43</v>
      </c>
      <c r="C26" s="31">
        <v>50</v>
      </c>
      <c r="D26" s="20" t="s">
        <v>22</v>
      </c>
      <c r="E26" s="14" t="s">
        <v>44</v>
      </c>
      <c r="F26" s="28"/>
      <c r="G26" s="29">
        <v>1336</v>
      </c>
      <c r="H26" s="30">
        <v>1400</v>
      </c>
      <c r="I26" s="29">
        <v>1490</v>
      </c>
      <c r="J26" s="32">
        <f t="shared" si="1"/>
        <v>1408.6666666666667</v>
      </c>
      <c r="K26" s="26">
        <f t="shared" si="7"/>
        <v>77.364936071409844</v>
      </c>
      <c r="L26" s="15">
        <f t="shared" si="8"/>
        <v>5.4920683439240302E-2</v>
      </c>
      <c r="M26" s="25">
        <f t="shared" si="4"/>
        <v>1336</v>
      </c>
      <c r="N26" s="21">
        <f t="shared" si="0"/>
        <v>66800</v>
      </c>
    </row>
    <row r="27" spans="1:14" ht="48" customHeight="1" x14ac:dyDescent="0.25">
      <c r="A27" s="14">
        <v>18</v>
      </c>
      <c r="B27" s="24" t="s">
        <v>49</v>
      </c>
      <c r="C27" s="31">
        <v>6</v>
      </c>
      <c r="D27" s="20" t="s">
        <v>28</v>
      </c>
      <c r="E27" s="28" t="s">
        <v>33</v>
      </c>
      <c r="F27" s="28"/>
      <c r="G27" s="29">
        <v>145</v>
      </c>
      <c r="H27" s="30">
        <v>150</v>
      </c>
      <c r="I27" s="29">
        <v>189</v>
      </c>
      <c r="J27" s="32">
        <f t="shared" si="1"/>
        <v>161.33333333333334</v>
      </c>
      <c r="K27" s="26">
        <f t="shared" ref="K27" si="9">STDEV(G27:I27)</f>
        <v>24.090108620206255</v>
      </c>
      <c r="L27" s="15">
        <f t="shared" ref="L27" si="10">K27/J27</f>
        <v>0.14931885508392306</v>
      </c>
      <c r="M27" s="25">
        <f>MIN(E27:I27)</f>
        <v>145</v>
      </c>
      <c r="N27" s="21">
        <f t="shared" si="0"/>
        <v>870</v>
      </c>
    </row>
    <row r="28" spans="1:14" ht="48" customHeight="1" x14ac:dyDescent="0.25">
      <c r="A28" s="14">
        <v>19</v>
      </c>
      <c r="B28" s="24" t="s">
        <v>42</v>
      </c>
      <c r="C28" s="31">
        <v>8</v>
      </c>
      <c r="D28" s="20" t="s">
        <v>22</v>
      </c>
      <c r="E28" s="28" t="s">
        <v>32</v>
      </c>
      <c r="F28" s="28"/>
      <c r="G28" s="29">
        <v>715</v>
      </c>
      <c r="H28" s="30">
        <v>720</v>
      </c>
      <c r="I28" s="29">
        <v>730</v>
      </c>
      <c r="J28" s="32">
        <f t="shared" si="1"/>
        <v>721.66666666666663</v>
      </c>
      <c r="K28" s="26">
        <f t="shared" si="7"/>
        <v>7.6376261582597333</v>
      </c>
      <c r="L28" s="15">
        <f t="shared" si="8"/>
        <v>1.0583315692738661E-2</v>
      </c>
      <c r="M28" s="25">
        <f>MIN(E28:I28)</f>
        <v>715</v>
      </c>
      <c r="N28" s="21">
        <f t="shared" si="0"/>
        <v>5720</v>
      </c>
    </row>
    <row r="29" spans="1:14" ht="48" customHeight="1" x14ac:dyDescent="0.25">
      <c r="A29" s="14">
        <v>20</v>
      </c>
      <c r="B29" s="24" t="s">
        <v>41</v>
      </c>
      <c r="C29" s="31">
        <v>6</v>
      </c>
      <c r="D29" s="20" t="s">
        <v>22</v>
      </c>
      <c r="E29" s="28" t="s">
        <v>32</v>
      </c>
      <c r="F29" s="28"/>
      <c r="G29" s="29">
        <v>215</v>
      </c>
      <c r="H29" s="30">
        <v>220</v>
      </c>
      <c r="I29" s="29">
        <v>264</v>
      </c>
      <c r="J29" s="32">
        <f t="shared" si="1"/>
        <v>233</v>
      </c>
      <c r="K29" s="26">
        <f t="shared" si="2"/>
        <v>26.962937525425527</v>
      </c>
      <c r="L29" s="15">
        <f t="shared" si="3"/>
        <v>0.11572076191169754</v>
      </c>
      <c r="M29" s="25">
        <f>MIN(E29:I29)</f>
        <v>215</v>
      </c>
      <c r="N29" s="21">
        <f t="shared" si="0"/>
        <v>1290</v>
      </c>
    </row>
    <row r="30" spans="1:14" x14ac:dyDescent="0.25">
      <c r="A30" s="58" t="s">
        <v>10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60"/>
      <c r="N30" s="21">
        <f>SUM(N10:N29)</f>
        <v>265875</v>
      </c>
    </row>
    <row r="31" spans="1:14" ht="18" customHeight="1" x14ac:dyDescent="0.25">
      <c r="A31" s="5"/>
      <c r="B31" s="9"/>
      <c r="C31" s="10"/>
      <c r="D31" s="11"/>
      <c r="E31" s="5"/>
      <c r="F31" s="12"/>
      <c r="G31" s="5"/>
      <c r="H31" s="5"/>
      <c r="I31" s="5"/>
      <c r="J31" s="13"/>
      <c r="K31" s="13"/>
      <c r="L31" s="13"/>
      <c r="M31" s="13"/>
      <c r="N31" s="13"/>
    </row>
    <row r="32" spans="1:14" ht="30" customHeight="1" x14ac:dyDescent="0.25">
      <c r="A32" s="61" t="s">
        <v>11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1:14" ht="48" customHeight="1" x14ac:dyDescent="0.25">
      <c r="A33" s="61" t="s">
        <v>17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1:14" s="19" customFormat="1" ht="42" customHeight="1" x14ac:dyDescent="0.25">
      <c r="A34" s="62" t="s">
        <v>14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</row>
    <row r="35" spans="1:14" ht="60" customHeight="1" x14ac:dyDescent="0.25">
      <c r="A35" s="61" t="s">
        <v>16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1:14" ht="22.5" customHeight="1" x14ac:dyDescent="0.25">
      <c r="A36" s="56" t="s">
        <v>50</v>
      </c>
      <c r="B36" s="57"/>
      <c r="C36" s="57"/>
      <c r="D36" s="57"/>
      <c r="E36" s="16"/>
      <c r="F36" s="17"/>
      <c r="G36" s="16"/>
      <c r="H36" s="16"/>
      <c r="I36" s="16"/>
      <c r="J36" s="18"/>
      <c r="K36" s="18"/>
      <c r="L36" s="18"/>
      <c r="M36" s="18"/>
      <c r="N36" s="18"/>
    </row>
  </sheetData>
  <mergeCells count="22">
    <mergeCell ref="A36:D36"/>
    <mergeCell ref="A30:M30"/>
    <mergeCell ref="A32:N32"/>
    <mergeCell ref="A33:N33"/>
    <mergeCell ref="A34:N34"/>
    <mergeCell ref="A35:N35"/>
    <mergeCell ref="G6:I6"/>
    <mergeCell ref="A1:N1"/>
    <mergeCell ref="A2:N2"/>
    <mergeCell ref="A4:N4"/>
    <mergeCell ref="A6:A8"/>
    <mergeCell ref="B6:B8"/>
    <mergeCell ref="C6:C8"/>
    <mergeCell ref="D6:D8"/>
    <mergeCell ref="E6:E8"/>
    <mergeCell ref="F6:F8"/>
    <mergeCell ref="J6:L6"/>
    <mergeCell ref="M6:M8"/>
    <mergeCell ref="N6:N8"/>
    <mergeCell ref="J7:J8"/>
    <mergeCell ref="K7:K8"/>
    <mergeCell ref="L7:L8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2026-06-03T11:30:35Z</dcterms:modified>
</cp:coreProperties>
</file>