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любовь\Работа\145\2026\АЭФ И ЭМ\ЭМ обучение\"/>
    </mc:Choice>
  </mc:AlternateContent>
  <xr:revisionPtr revIDLastSave="0" documentId="13_ncr:1_{050B8C80-156A-4817-BA21-3A7B694F2A52}" xr6:coauthVersionLast="36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7" i="1" l="1"/>
  <c r="O25" i="1" l="1"/>
  <c r="P25" i="1" l="1"/>
  <c r="N25" i="1"/>
  <c r="L25" i="1" s="1"/>
  <c r="M25" i="1" s="1"/>
  <c r="O14" i="1"/>
  <c r="P14" i="1" s="1"/>
  <c r="N14" i="1"/>
  <c r="L14" i="1" s="1"/>
  <c r="M14" i="1" s="1"/>
  <c r="O22" i="1" l="1"/>
  <c r="P22" i="1" s="1"/>
  <c r="O21" i="1"/>
  <c r="P21" i="1" s="1"/>
  <c r="O20" i="1"/>
  <c r="P20" i="1" s="1"/>
  <c r="O19" i="1"/>
  <c r="P19" i="1" s="1"/>
  <c r="O18" i="1"/>
  <c r="P18" i="1" s="1"/>
  <c r="I27" i="1"/>
  <c r="H27" i="1"/>
  <c r="G27" i="1"/>
  <c r="O26" i="1"/>
  <c r="P26" i="1" s="1"/>
  <c r="N26" i="1"/>
  <c r="L26" i="1" s="1"/>
  <c r="M26" i="1" s="1"/>
  <c r="O24" i="1"/>
  <c r="P24" i="1" s="1"/>
  <c r="N24" i="1"/>
  <c r="L24" i="1" s="1"/>
  <c r="M24" i="1" s="1"/>
  <c r="O23" i="1"/>
  <c r="P23" i="1" s="1"/>
  <c r="N23" i="1"/>
  <c r="L23" i="1" s="1"/>
  <c r="M23" i="1" s="1"/>
  <c r="N22" i="1"/>
  <c r="L22" i="1" s="1"/>
  <c r="M22" i="1" s="1"/>
  <c r="N21" i="1"/>
  <c r="L21" i="1" s="1"/>
  <c r="M21" i="1" s="1"/>
  <c r="N20" i="1"/>
  <c r="L20" i="1" s="1"/>
  <c r="M20" i="1" s="1"/>
  <c r="N19" i="1"/>
  <c r="L19" i="1" s="1"/>
  <c r="M19" i="1" s="1"/>
  <c r="N18" i="1"/>
  <c r="L18" i="1" s="1"/>
  <c r="M18" i="1" s="1"/>
  <c r="O16" i="1" l="1"/>
  <c r="P16" i="1" s="1"/>
  <c r="N16" i="1"/>
  <c r="L16" i="1" s="1"/>
  <c r="M16" i="1" s="1"/>
  <c r="O17" i="1"/>
  <c r="P17" i="1" s="1"/>
  <c r="N17" i="1"/>
  <c r="L17" i="1" s="1"/>
  <c r="M17" i="1" s="1"/>
  <c r="O15" i="1" l="1"/>
  <c r="P15" i="1" s="1"/>
  <c r="N15" i="1" l="1"/>
  <c r="L15" i="1" s="1"/>
  <c r="M15" i="1" s="1"/>
</calcChain>
</file>

<file path=xl/sharedStrings.xml><?xml version="1.0" encoding="utf-8"?>
<sst xmlns="http://schemas.openxmlformats.org/spreadsheetml/2006/main" count="86" uniqueCount="47">
  <si>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</si>
  <si>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</si>
  <si>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</si>
  <si>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</si>
  <si>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</si>
  <si>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</si>
  <si>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</si>
  <si>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</si>
  <si>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</si>
  <si>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</si>
  <si>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</si>
  <si>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</si>
  <si>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</si>
  <si>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</si>
  <si>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</si>
  <si>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</si>
  <si>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</si>
  <si>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</si>
  <si>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t>-</t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</si>
  <si>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</si>
  <si>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</si>
  <si>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</si>
  <si>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</si>
  <si>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 xml:space="preserve">Заведующий                        ________________________ С.Л. Феклистова </t>
  </si>
  <si>
    <t>ОКПД2</t>
  </si>
  <si>
    <t>шт</t>
  </si>
  <si>
    <t>Образовательные услуги по ДПО. Программа повышения квалификации "Пожарная безопасность для руководителей организаций, лиц, назначенных руководителем организации ответственными за обеспечение пожарной безопасности на объектах защиты, в которых могут одновременно находиться 50 и более человек, объектах защиты, отнесенных к категориям повышенной взрывопожароопасности, взрывопожароопасности, пожароопасности" 16.ч</t>
  </si>
  <si>
    <t xml:space="preserve">  85.42.19.900</t>
  </si>
  <si>
    <t>Образовательные услуги по ДПО. Программа повышения квалификации "Пожарная безопасность для лиц, на которых возложена функция по проведению противопожарного инструктажа" 24ч.</t>
  </si>
  <si>
    <t>Специалист по пожарной профилактике 256.ч</t>
  </si>
  <si>
    <t>Программа подготовки к периодической проверке знаний "Основы эксплуатации газового оборудования плит ресторанного типа и бытовых газовых приборов" 8.ч</t>
  </si>
  <si>
    <t>Программа подготовки к первичной проверке знаний "Основы эксплуатации газового оборудования плит ресторанного типа и бытовых газовых приборов" 16.ч</t>
  </si>
  <si>
    <t>Образовательные услуги по ДПО. Программа повышения квалификации "Антитеррористическая защищенность образовательных организаций" 16.ч</t>
  </si>
  <si>
    <t>Образовательные услуги по ДПО. Программа профессиональной переподготовки "Охрана труда и безопасность производственной деятельности" (заочная форма обучения) 256.ч</t>
  </si>
  <si>
    <t>Образовательные услуги по ДПО. Программа повышения квалификации "Основы профилактики коррупции" 18.ч</t>
  </si>
  <si>
    <t>Программа обучения "Общие вопросы охраны труда и функционирования системы управления охраной труда" 16.ч</t>
  </si>
  <si>
    <t>Программа обучения "Оказание первой помощи пострадавшим" 8.ч</t>
  </si>
  <si>
    <t>Программа обучения «Использование (применение) средств индивидуальной защиты» 16.ч</t>
  </si>
  <si>
    <t>Исполнитель № 1 (вх. № ОБ/1 от 23.04.2026 )</t>
  </si>
  <si>
    <t>Исполнитель № 2 (вх. №ОБ/2 от 23.04.2026)</t>
  </si>
  <si>
    <t>Исполнитель № 3 (вх. № ОБ/3 от 23.04.2026)</t>
  </si>
  <si>
    <t>Оказание  услуг по обучению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</si>
  <si>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</si>
  <si>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Программа подготовки к проверке знаний «Безопасная эксплуатация электроустановок» </t>
  </si>
  <si>
    <t xml:space="preserve">Образовательные услуги по ДПО. Программа профессиональной переподготовки "Управление государственными и муниципальными закупками. Специалист в сфере закупок" </t>
  </si>
  <si>
    <t>Дата подготовки обоснования НМЦК: 18.05.2026</t>
  </si>
  <si>
    <t>На основании проведенного анализа рынка и расчетов, НМЦК(ЦК) составляет: 95 500,00 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</si>
</sst>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4" fontId="1" fillId="0" borderId="1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4" fontId="6" fillId="2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" fontId="6" fillId="0" borderId="3" xfId="0" applyNumberFormat="1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 indent="1"/>
    </xf>
    <xf numFmtId="0" fontId="1" fillId="0" borderId="14" xfId="0" applyFont="1" applyBorder="1" applyAlignment="1">
      <alignment horizontal="left" vertical="center" wrapText="1" indent="1"/>
    </xf>
    <xf numFmtId="0" fontId="1" fillId="0" borderId="1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6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2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2" xfId="0" applyFont="1" applyBorder="1" applyAlignment="1">
      <alignment horizontal="left" vertical="top" indent="1"/>
    </xf>
    <xf numFmtId="0" fontId="1" fillId="0" borderId="3" xfId="0" applyFont="1" applyBorder="1" applyAlignment="1">
      <alignment horizontal="left" vertical="top" indent="1"/>
    </xf>
    <xf numFmtId="0" fontId="4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7</xdr:row>
      <xdr:rowOff>128815</xdr:rowOff>
    </xdr:from>
    <xdr:to>
      <xdr:col>5</xdr:col>
      <xdr:colOff>225425</xdr:colOff>
      <xdr:row>8</xdr:row>
      <xdr:rowOff>1539603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128815</xdr:rowOff>
    </xdr:from>
    <xdr:to>
      <xdr:col>2</xdr:col>
      <xdr:colOff>279400</xdr:colOff>
      <xdr:row>8</xdr:row>
      <xdr:rowOff>1539603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5</xdr:col>
      <xdr:colOff>598054</xdr:colOff>
      <xdr:row>7</xdr:row>
      <xdr:rowOff>128815</xdr:rowOff>
    </xdr:from>
    <xdr:to>
      <xdr:col>8</xdr:col>
      <xdr:colOff>330200</xdr:colOff>
      <xdr:row>8</xdr:row>
      <xdr:rowOff>1539603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5"/>
  <sheetViews>
    <sheetView tabSelected="1" topLeftCell="A17" zoomScale="55" zoomScaleNormal="55" workbookViewId="0">
      <selection activeCell="B26" sqref="B26:C26"/>
    </sheetView>
  </sheetViews>
  <sheetFormatPr defaultColWidth="10.83203125" defaultRowHeight="15.5" x14ac:dyDescent="0.35"/>
  <cols>
    <col min="1" max="1" width="3.83203125" style="2" customWidth="1"/>
    <col min="2" max="2" width="35.83203125" style="1" customWidth="1"/>
    <col min="3" max="3" width="22.5" style="1" customWidth="1"/>
    <col min="4" max="4" width="15.83203125" style="1" customWidth="1"/>
    <col min="5" max="5" width="13" style="1" customWidth="1"/>
    <col min="6" max="6" width="9.83203125" style="1" customWidth="1"/>
    <col min="7" max="7" width="18.33203125" style="1" customWidth="1"/>
    <col min="8" max="8" width="17.5" style="1" customWidth="1"/>
    <col min="9" max="10" width="18.83203125" style="1" customWidth="1"/>
    <col min="11" max="11" width="13.83203125" style="1" customWidth="1"/>
    <col min="12" max="12" width="19.83203125" style="1" customWidth="1"/>
    <col min="13" max="15" width="15.83203125" style="1" customWidth="1"/>
    <col min="16" max="16" width="18.83203125" style="1" customWidth="1"/>
    <col min="17" max="16384" width="10.83203125" style="1"/>
  </cols>
  <sheetData>
    <row r="1" spans="1:16" ht="20.149999999999999" customHeight="1" x14ac:dyDescent="0.35"/>
    <row r="2" spans="1:16" ht="50.15" customHeight="1" x14ac:dyDescent="0.35">
      <c r="A2" s="51" t="s">
        <v>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6" ht="40" customHeight="1" x14ac:dyDescent="0.35"/>
    <row r="4" spans="1:16" ht="42.75" customHeight="1" x14ac:dyDescent="0.35">
      <c r="A4" s="52" t="s">
        <v>8</v>
      </c>
      <c r="B4" s="52"/>
      <c r="C4" s="59" t="s">
        <v>41</v>
      </c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</row>
    <row r="5" spans="1:16" ht="10" customHeight="1" x14ac:dyDescent="0.35">
      <c r="A5" s="10"/>
      <c r="B5" s="1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70" customHeight="1" x14ac:dyDescent="0.35">
      <c r="A6" s="45" t="s">
        <v>9</v>
      </c>
      <c r="B6" s="45"/>
      <c r="C6" s="60" t="s">
        <v>42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</row>
    <row r="7" spans="1:16" ht="20.149999999999999" customHeight="1" x14ac:dyDescent="0.35"/>
    <row r="8" spans="1:16" ht="25" x14ac:dyDescent="0.35">
      <c r="A8" s="61" t="s">
        <v>20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</row>
    <row r="9" spans="1:16" ht="160" customHeight="1" x14ac:dyDescent="0.35">
      <c r="A9" s="62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</row>
    <row r="10" spans="1:16" ht="20.149999999999999" customHeight="1" x14ac:dyDescent="0.35"/>
    <row r="11" spans="1:16" ht="5.15" customHeight="1" x14ac:dyDescent="0.3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49999999999999" customHeight="1" x14ac:dyDescent="0.35">
      <c r="A12" s="46" t="s">
        <v>0</v>
      </c>
      <c r="B12" s="53" t="s">
        <v>1</v>
      </c>
      <c r="C12" s="54"/>
      <c r="D12" s="43" t="s">
        <v>24</v>
      </c>
      <c r="E12" s="57" t="s">
        <v>2</v>
      </c>
      <c r="F12" s="43" t="s">
        <v>3</v>
      </c>
      <c r="G12" s="48" t="s">
        <v>6</v>
      </c>
      <c r="H12" s="49"/>
      <c r="I12" s="49"/>
      <c r="J12" s="49"/>
      <c r="K12" s="50"/>
      <c r="L12" s="57" t="s">
        <v>13</v>
      </c>
      <c r="M12" s="57" t="s">
        <v>4</v>
      </c>
      <c r="N12" s="57" t="s">
        <v>5</v>
      </c>
      <c r="O12" s="32" t="s">
        <v>21</v>
      </c>
      <c r="P12" s="57" t="s">
        <v>16</v>
      </c>
    </row>
    <row r="13" spans="1:16" ht="103.15" customHeight="1" x14ac:dyDescent="0.35">
      <c r="A13" s="47"/>
      <c r="B13" s="55"/>
      <c r="C13" s="56"/>
      <c r="D13" s="44"/>
      <c r="E13" s="58"/>
      <c r="F13" s="44"/>
      <c r="G13" s="23" t="s">
        <v>38</v>
      </c>
      <c r="H13" s="23" t="s">
        <v>39</v>
      </c>
      <c r="I13" s="23" t="s">
        <v>40</v>
      </c>
      <c r="J13" s="14" t="s">
        <v>17</v>
      </c>
      <c r="K13" s="14" t="s">
        <v>19</v>
      </c>
      <c r="L13" s="58"/>
      <c r="M13" s="58"/>
      <c r="N13" s="58"/>
      <c r="O13" s="33"/>
      <c r="P13" s="44"/>
    </row>
    <row r="14" spans="1:16" ht="48.5" customHeight="1" x14ac:dyDescent="0.35">
      <c r="A14" s="9">
        <v>1</v>
      </c>
      <c r="B14" s="30" t="s">
        <v>43</v>
      </c>
      <c r="C14" s="31"/>
      <c r="D14" s="24" t="s">
        <v>27</v>
      </c>
      <c r="E14" s="15" t="s">
        <v>25</v>
      </c>
      <c r="F14" s="28">
        <v>2</v>
      </c>
      <c r="G14" s="25">
        <v>2000</v>
      </c>
      <c r="H14" s="25">
        <v>3000</v>
      </c>
      <c r="I14" s="25">
        <v>3500</v>
      </c>
      <c r="J14" s="16" t="s">
        <v>18</v>
      </c>
      <c r="K14" s="18">
        <v>3</v>
      </c>
      <c r="L14" s="17">
        <f t="shared" ref="L14" si="0">SQRT(((SUM((POWER(G14-N14,2)),(POWER(H14-N14,2)),(POWER(I14-N14,2)))/(K14-1))))</f>
        <v>763.7626158259734</v>
      </c>
      <c r="M14" s="19">
        <f t="shared" ref="M14" si="1">(L14*100)/N14</f>
        <v>26.956327617387291</v>
      </c>
      <c r="N14" s="16">
        <f t="shared" ref="N14" si="2">(G14+H14+I14)/3</f>
        <v>2833.3333333333335</v>
      </c>
      <c r="O14" s="21">
        <f>G14</f>
        <v>2000</v>
      </c>
      <c r="P14" s="16">
        <f>O14*F14</f>
        <v>4000</v>
      </c>
    </row>
    <row r="15" spans="1:16" ht="136" customHeight="1" x14ac:dyDescent="0.35">
      <c r="A15" s="9">
        <v>2</v>
      </c>
      <c r="B15" s="30" t="s">
        <v>26</v>
      </c>
      <c r="C15" s="31"/>
      <c r="D15" s="24" t="s">
        <v>27</v>
      </c>
      <c r="E15" s="15" t="s">
        <v>25</v>
      </c>
      <c r="F15" s="28">
        <v>1</v>
      </c>
      <c r="G15" s="25">
        <v>2000</v>
      </c>
      <c r="H15" s="25">
        <v>2000</v>
      </c>
      <c r="I15" s="25">
        <v>2000</v>
      </c>
      <c r="J15" s="16" t="s">
        <v>18</v>
      </c>
      <c r="K15" s="18">
        <v>3</v>
      </c>
      <c r="L15" s="17">
        <f t="shared" ref="L15:L16" si="3">SQRT(((SUM((POWER(G15-N15,2)),(POWER(H15-N15,2)),(POWER(I15-N15,2)))/(K15-1))))</f>
        <v>0</v>
      </c>
      <c r="M15" s="19">
        <f t="shared" ref="M15:M16" si="4">(L15*100)/N15</f>
        <v>0</v>
      </c>
      <c r="N15" s="16">
        <f t="shared" ref="N15:N16" si="5">(G15+H15+I15)/3</f>
        <v>2000</v>
      </c>
      <c r="O15" s="21">
        <f>G15</f>
        <v>2000</v>
      </c>
      <c r="P15" s="16">
        <f>O15*F15</f>
        <v>2000</v>
      </c>
    </row>
    <row r="16" spans="1:16" ht="68.5" customHeight="1" x14ac:dyDescent="0.35">
      <c r="A16" s="9">
        <v>3</v>
      </c>
      <c r="B16" s="30" t="s">
        <v>28</v>
      </c>
      <c r="C16" s="31"/>
      <c r="D16" s="24" t="s">
        <v>27</v>
      </c>
      <c r="E16" s="15" t="s">
        <v>25</v>
      </c>
      <c r="F16" s="29">
        <v>1</v>
      </c>
      <c r="G16" s="25">
        <v>2000</v>
      </c>
      <c r="H16" s="25">
        <v>2000</v>
      </c>
      <c r="I16" s="25">
        <v>2000</v>
      </c>
      <c r="J16" s="16" t="s">
        <v>18</v>
      </c>
      <c r="K16" s="18">
        <v>3</v>
      </c>
      <c r="L16" s="17">
        <f t="shared" si="3"/>
        <v>0</v>
      </c>
      <c r="M16" s="19">
        <f t="shared" si="4"/>
        <v>0</v>
      </c>
      <c r="N16" s="16">
        <f t="shared" si="5"/>
        <v>2000</v>
      </c>
      <c r="O16" s="21">
        <f>G16</f>
        <v>2000</v>
      </c>
      <c r="P16" s="16">
        <f>O16*F16</f>
        <v>2000</v>
      </c>
    </row>
    <row r="17" spans="1:16" ht="39.5" customHeight="1" x14ac:dyDescent="0.35">
      <c r="A17" s="9">
        <v>4</v>
      </c>
      <c r="B17" s="30" t="s">
        <v>29</v>
      </c>
      <c r="C17" s="31"/>
      <c r="D17" s="24" t="s">
        <v>27</v>
      </c>
      <c r="E17" s="15" t="s">
        <v>25</v>
      </c>
      <c r="F17" s="29">
        <v>1</v>
      </c>
      <c r="G17" s="25">
        <v>5000</v>
      </c>
      <c r="H17" s="25">
        <v>5000</v>
      </c>
      <c r="I17" s="25">
        <v>5000</v>
      </c>
      <c r="J17" s="16" t="s">
        <v>18</v>
      </c>
      <c r="K17" s="18">
        <v>3</v>
      </c>
      <c r="L17" s="17">
        <f t="shared" ref="L17" si="6">SQRT(((SUM((POWER(G17-N17,2)),(POWER(H17-N17,2)),(POWER(I17-N17,2)))/(K17-1))))</f>
        <v>0</v>
      </c>
      <c r="M17" s="19">
        <f t="shared" ref="M17" si="7">(L17*100)/N17</f>
        <v>0</v>
      </c>
      <c r="N17" s="16">
        <f t="shared" ref="N17" si="8">(G17+H17+I17)/3</f>
        <v>5000</v>
      </c>
      <c r="O17" s="21">
        <f>G17</f>
        <v>5000</v>
      </c>
      <c r="P17" s="16">
        <f t="shared" ref="P17" si="9">O17*F17</f>
        <v>5000</v>
      </c>
    </row>
    <row r="18" spans="1:16" ht="69.5" customHeight="1" x14ac:dyDescent="0.35">
      <c r="A18" s="9">
        <v>5</v>
      </c>
      <c r="B18" s="30" t="s">
        <v>30</v>
      </c>
      <c r="C18" s="31"/>
      <c r="D18" s="24" t="s">
        <v>27</v>
      </c>
      <c r="E18" s="15" t="s">
        <v>25</v>
      </c>
      <c r="F18" s="29">
        <v>2</v>
      </c>
      <c r="G18" s="25">
        <v>4000</v>
      </c>
      <c r="H18" s="25">
        <v>3000</v>
      </c>
      <c r="I18" s="25">
        <v>2500</v>
      </c>
      <c r="J18" s="16" t="s">
        <v>18</v>
      </c>
      <c r="K18" s="18">
        <v>3</v>
      </c>
      <c r="L18" s="17">
        <f t="shared" ref="L18:L21" si="10">SQRT(((SUM((POWER(G18-N18,2)),(POWER(H18-N18,2)),(POWER(I18-N18,2)))/(K18-1))))</f>
        <v>763.7626158259734</v>
      </c>
      <c r="M18" s="19">
        <f t="shared" ref="M18:M21" si="11">(L18*100)/N18</f>
        <v>24.118819447136001</v>
      </c>
      <c r="N18" s="16">
        <f t="shared" ref="N18:N21" si="12">(G18+H18+I18)/3</f>
        <v>3166.6666666666665</v>
      </c>
      <c r="O18" s="21">
        <f>I18</f>
        <v>2500</v>
      </c>
      <c r="P18" s="16">
        <f t="shared" ref="P18" si="13">O18*F18</f>
        <v>5000</v>
      </c>
    </row>
    <row r="19" spans="1:16" ht="58.5" customHeight="1" x14ac:dyDescent="0.35">
      <c r="A19" s="9">
        <v>6</v>
      </c>
      <c r="B19" s="30" t="s">
        <v>31</v>
      </c>
      <c r="C19" s="31"/>
      <c r="D19" s="24" t="s">
        <v>27</v>
      </c>
      <c r="E19" s="15" t="s">
        <v>25</v>
      </c>
      <c r="F19" s="28">
        <v>1</v>
      </c>
      <c r="G19" s="25">
        <v>4000</v>
      </c>
      <c r="H19" s="25">
        <v>3000</v>
      </c>
      <c r="I19" s="25">
        <v>2500</v>
      </c>
      <c r="J19" s="16" t="s">
        <v>18</v>
      </c>
      <c r="K19" s="18">
        <v>3</v>
      </c>
      <c r="L19" s="17">
        <f t="shared" si="10"/>
        <v>763.7626158259734</v>
      </c>
      <c r="M19" s="19">
        <f t="shared" si="11"/>
        <v>24.118819447136001</v>
      </c>
      <c r="N19" s="16">
        <f t="shared" si="12"/>
        <v>3166.6666666666665</v>
      </c>
      <c r="O19" s="21">
        <f>I19</f>
        <v>2500</v>
      </c>
      <c r="P19" s="16">
        <f>O19*F19</f>
        <v>2500</v>
      </c>
    </row>
    <row r="20" spans="1:16" ht="64" customHeight="1" x14ac:dyDescent="0.35">
      <c r="A20" s="9">
        <v>7</v>
      </c>
      <c r="B20" s="30" t="s">
        <v>32</v>
      </c>
      <c r="C20" s="31"/>
      <c r="D20" s="24" t="s">
        <v>27</v>
      </c>
      <c r="E20" s="15" t="s">
        <v>25</v>
      </c>
      <c r="F20" s="29">
        <v>2</v>
      </c>
      <c r="G20" s="25">
        <v>5000</v>
      </c>
      <c r="H20" s="25">
        <v>3500</v>
      </c>
      <c r="I20" s="25">
        <v>6000</v>
      </c>
      <c r="J20" s="16" t="s">
        <v>18</v>
      </c>
      <c r="K20" s="18">
        <v>3</v>
      </c>
      <c r="L20" s="17">
        <f t="shared" si="10"/>
        <v>1258.3057392117917</v>
      </c>
      <c r="M20" s="19">
        <f t="shared" si="11"/>
        <v>26.033911845761207</v>
      </c>
      <c r="N20" s="16">
        <f t="shared" si="12"/>
        <v>4833.333333333333</v>
      </c>
      <c r="O20" s="21">
        <f>H20</f>
        <v>3500</v>
      </c>
      <c r="P20" s="16">
        <f>O20*F20</f>
        <v>7000</v>
      </c>
    </row>
    <row r="21" spans="1:16" ht="59.5" customHeight="1" x14ac:dyDescent="0.35">
      <c r="A21" s="9">
        <v>8</v>
      </c>
      <c r="B21" s="30" t="s">
        <v>33</v>
      </c>
      <c r="C21" s="31"/>
      <c r="D21" s="24" t="s">
        <v>27</v>
      </c>
      <c r="E21" s="15" t="s">
        <v>25</v>
      </c>
      <c r="F21" s="28">
        <v>1</v>
      </c>
      <c r="G21" s="25">
        <v>9000</v>
      </c>
      <c r="H21" s="25">
        <v>8000</v>
      </c>
      <c r="I21" s="25">
        <v>9000</v>
      </c>
      <c r="J21" s="16" t="s">
        <v>18</v>
      </c>
      <c r="K21" s="18">
        <v>3</v>
      </c>
      <c r="L21" s="17">
        <f t="shared" si="10"/>
        <v>577.35026918962569</v>
      </c>
      <c r="M21" s="19">
        <f t="shared" si="11"/>
        <v>6.661733875264912</v>
      </c>
      <c r="N21" s="16">
        <f t="shared" si="12"/>
        <v>8666.6666666666661</v>
      </c>
      <c r="O21" s="21">
        <f>H21</f>
        <v>8000</v>
      </c>
      <c r="P21" s="16">
        <f t="shared" ref="P21:P22" si="14">O21*F21</f>
        <v>8000</v>
      </c>
    </row>
    <row r="22" spans="1:16" ht="39.5" customHeight="1" x14ac:dyDescent="0.35">
      <c r="A22" s="9">
        <v>9</v>
      </c>
      <c r="B22" s="30" t="s">
        <v>34</v>
      </c>
      <c r="C22" s="31"/>
      <c r="D22" s="26" t="s">
        <v>27</v>
      </c>
      <c r="E22" s="15" t="s">
        <v>25</v>
      </c>
      <c r="F22" s="28">
        <v>2</v>
      </c>
      <c r="G22" s="27">
        <v>5000</v>
      </c>
      <c r="H22" s="27">
        <v>4500</v>
      </c>
      <c r="I22" s="27">
        <v>5000</v>
      </c>
      <c r="J22" s="16" t="s">
        <v>18</v>
      </c>
      <c r="K22" s="18">
        <v>3</v>
      </c>
      <c r="L22" s="17">
        <f t="shared" ref="L22:L24" si="15">SQRT(((SUM((POWER(G22-N22,2)),(POWER(H22-N22,2)),(POWER(I22-N22,2)))/(K22-1))))</f>
        <v>288.67513459481285</v>
      </c>
      <c r="M22" s="19">
        <f t="shared" ref="M22:M24" si="16">(L22*100)/N22</f>
        <v>5.972588991616818</v>
      </c>
      <c r="N22" s="16">
        <f t="shared" ref="N22:N24" si="17">(G22+H22+I22)/3</f>
        <v>4833.333333333333</v>
      </c>
      <c r="O22" s="21">
        <f>H22</f>
        <v>4500</v>
      </c>
      <c r="P22" s="16">
        <f t="shared" si="14"/>
        <v>9000</v>
      </c>
    </row>
    <row r="23" spans="1:16" ht="39.5" customHeight="1" x14ac:dyDescent="0.35">
      <c r="A23" s="9">
        <v>10</v>
      </c>
      <c r="B23" s="30" t="s">
        <v>35</v>
      </c>
      <c r="C23" s="31"/>
      <c r="D23" s="26" t="s">
        <v>27</v>
      </c>
      <c r="E23" s="15" t="s">
        <v>25</v>
      </c>
      <c r="F23" s="29">
        <v>1</v>
      </c>
      <c r="G23" s="27">
        <v>1000</v>
      </c>
      <c r="H23" s="27">
        <v>1500</v>
      </c>
      <c r="I23" s="27">
        <v>1500</v>
      </c>
      <c r="J23" s="16" t="s">
        <v>18</v>
      </c>
      <c r="K23" s="18">
        <v>3</v>
      </c>
      <c r="L23" s="17">
        <f t="shared" si="15"/>
        <v>288.6751345948129</v>
      </c>
      <c r="M23" s="19">
        <f t="shared" si="16"/>
        <v>21.650635094610969</v>
      </c>
      <c r="N23" s="16">
        <f t="shared" si="17"/>
        <v>1333.3333333333333</v>
      </c>
      <c r="O23" s="21">
        <f>G23</f>
        <v>1000</v>
      </c>
      <c r="P23" s="16">
        <f>O23*F23</f>
        <v>1000</v>
      </c>
    </row>
    <row r="24" spans="1:16" ht="39.5" customHeight="1" x14ac:dyDescent="0.35">
      <c r="A24" s="9">
        <v>11</v>
      </c>
      <c r="B24" s="30" t="s">
        <v>36</v>
      </c>
      <c r="C24" s="31"/>
      <c r="D24" s="26" t="s">
        <v>27</v>
      </c>
      <c r="E24" s="15" t="s">
        <v>25</v>
      </c>
      <c r="F24" s="29">
        <v>42</v>
      </c>
      <c r="G24" s="27">
        <v>1000</v>
      </c>
      <c r="H24" s="27">
        <v>1000</v>
      </c>
      <c r="I24" s="27">
        <v>1000</v>
      </c>
      <c r="J24" s="16" t="s">
        <v>18</v>
      </c>
      <c r="K24" s="18">
        <v>3</v>
      </c>
      <c r="L24" s="17">
        <f t="shared" si="15"/>
        <v>0</v>
      </c>
      <c r="M24" s="19">
        <f t="shared" si="16"/>
        <v>0</v>
      </c>
      <c r="N24" s="16">
        <f t="shared" si="17"/>
        <v>1000</v>
      </c>
      <c r="O24" s="21">
        <f>G24</f>
        <v>1000</v>
      </c>
      <c r="P24" s="16">
        <f t="shared" ref="P24:P26" si="18">O24*F24</f>
        <v>42000</v>
      </c>
    </row>
    <row r="25" spans="1:16" ht="60.5" customHeight="1" x14ac:dyDescent="0.35">
      <c r="A25" s="9">
        <v>12</v>
      </c>
      <c r="B25" s="30" t="s">
        <v>44</v>
      </c>
      <c r="C25" s="31"/>
      <c r="D25" s="26" t="s">
        <v>27</v>
      </c>
      <c r="E25" s="15" t="s">
        <v>25</v>
      </c>
      <c r="F25" s="29">
        <v>1</v>
      </c>
      <c r="G25" s="27">
        <v>9000</v>
      </c>
      <c r="H25" s="27">
        <v>7000</v>
      </c>
      <c r="I25" s="27">
        <v>7000</v>
      </c>
      <c r="J25" s="16" t="s">
        <v>18</v>
      </c>
      <c r="K25" s="18">
        <v>3</v>
      </c>
      <c r="L25" s="17">
        <f t="shared" ref="L25" si="19">SQRT(((SUM((POWER(G25-N25,2)),(POWER(H25-N25,2)),(POWER(I25-N25,2)))/(K25-1))))</f>
        <v>1154.7005383792516</v>
      </c>
      <c r="M25" s="19">
        <f t="shared" ref="M25" si="20">(L25*100)/N25</f>
        <v>15.061311370164152</v>
      </c>
      <c r="N25" s="16">
        <f t="shared" ref="N25" si="21">(G25+H25+I25)/3</f>
        <v>7666.666666666667</v>
      </c>
      <c r="O25" s="21">
        <f>H25</f>
        <v>7000</v>
      </c>
      <c r="P25" s="16">
        <f t="shared" ref="P25" si="22">O25*F25</f>
        <v>7000</v>
      </c>
    </row>
    <row r="26" spans="1:16" ht="39.5" customHeight="1" x14ac:dyDescent="0.35">
      <c r="A26" s="9">
        <v>13</v>
      </c>
      <c r="B26" s="30" t="s">
        <v>37</v>
      </c>
      <c r="C26" s="31"/>
      <c r="D26" s="26" t="s">
        <v>27</v>
      </c>
      <c r="E26" s="15" t="s">
        <v>25</v>
      </c>
      <c r="F26" s="29">
        <v>1</v>
      </c>
      <c r="G26" s="27">
        <v>1000</v>
      </c>
      <c r="H26" s="27">
        <v>1000</v>
      </c>
      <c r="I26" s="27">
        <v>1000</v>
      </c>
      <c r="J26" s="16" t="s">
        <v>18</v>
      </c>
      <c r="K26" s="18">
        <v>3</v>
      </c>
      <c r="L26" s="17">
        <f t="shared" ref="L26" si="23">SQRT(((SUM((POWER(G26-N26,2)),(POWER(H26-N26,2)),(POWER(I26-N26,2)))/(K26-1))))</f>
        <v>0</v>
      </c>
      <c r="M26" s="19">
        <f t="shared" ref="M26" si="24">(L26*100)/N26</f>
        <v>0</v>
      </c>
      <c r="N26" s="16">
        <f t="shared" ref="N26" si="25">(G26+H26+I26)/3</f>
        <v>1000</v>
      </c>
      <c r="O26" s="21">
        <f>G26</f>
        <v>1000</v>
      </c>
      <c r="P26" s="16">
        <f t="shared" si="18"/>
        <v>1000</v>
      </c>
    </row>
    <row r="27" spans="1:16" ht="26.25" customHeight="1" x14ac:dyDescent="0.35">
      <c r="A27" s="11"/>
      <c r="B27" s="8"/>
      <c r="C27" s="8"/>
      <c r="D27" s="8"/>
      <c r="E27" s="8"/>
      <c r="F27" s="22" t="s">
        <v>10</v>
      </c>
      <c r="G27" s="16">
        <f>SUM(G15:G26)</f>
        <v>48000</v>
      </c>
      <c r="H27" s="16">
        <f>SUM(H15:H26)</f>
        <v>41500</v>
      </c>
      <c r="I27" s="16">
        <f>SUM(I15:I26)</f>
        <v>44500</v>
      </c>
      <c r="J27" s="8"/>
      <c r="K27" s="8"/>
      <c r="L27" s="8" t="s">
        <v>15</v>
      </c>
      <c r="M27" s="8"/>
      <c r="N27" s="9" t="s">
        <v>10</v>
      </c>
      <c r="O27" s="16"/>
      <c r="P27" s="16">
        <f>SUM(P14:P26)</f>
        <v>95500</v>
      </c>
    </row>
    <row r="28" spans="1:16" x14ac:dyDescent="0.35">
      <c r="A28" s="12"/>
      <c r="L28" s="1" t="s">
        <v>15</v>
      </c>
      <c r="N28" s="13"/>
      <c r="O28" s="13"/>
      <c r="P28" s="20"/>
    </row>
    <row r="29" spans="1:16" ht="40" customHeight="1" x14ac:dyDescent="0.35">
      <c r="A29" s="39" t="s">
        <v>46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1" t="s">
        <v>15</v>
      </c>
      <c r="O29" s="41"/>
      <c r="P29" s="42"/>
    </row>
    <row r="30" spans="1:16" ht="33.75" customHeight="1" x14ac:dyDescent="0.35">
      <c r="A30" s="34" t="s">
        <v>22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</row>
    <row r="31" spans="1:16" ht="15" customHeight="1" x14ac:dyDescent="0.35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</row>
    <row r="32" spans="1:16" ht="40" customHeight="1" x14ac:dyDescent="0.35">
      <c r="N32" s="1" t="s">
        <v>14</v>
      </c>
    </row>
    <row r="33" spans="1:4" ht="15" customHeight="1" x14ac:dyDescent="0.35">
      <c r="A33" s="37" t="s">
        <v>11</v>
      </c>
      <c r="B33" s="37"/>
      <c r="C33" s="37"/>
    </row>
    <row r="34" spans="1:4" ht="20.149999999999999" customHeight="1" x14ac:dyDescent="0.35">
      <c r="A34" s="38" t="s">
        <v>23</v>
      </c>
      <c r="B34" s="38"/>
      <c r="C34" s="38"/>
      <c r="D34" s="38"/>
    </row>
    <row r="35" spans="1:4" ht="15" customHeight="1" x14ac:dyDescent="0.35">
      <c r="A35" s="36" t="s">
        <v>12</v>
      </c>
      <c r="B35" s="36"/>
      <c r="C35" s="36"/>
      <c r="D35" s="36"/>
    </row>
  </sheetData>
  <mergeCells count="37">
    <mergeCell ref="B25:C25"/>
    <mergeCell ref="B26:C26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B14:C14"/>
    <mergeCell ref="B23:C23"/>
    <mergeCell ref="D12:D13"/>
    <mergeCell ref="A6:B6"/>
    <mergeCell ref="A12:A13"/>
    <mergeCell ref="G12:K12"/>
    <mergeCell ref="B24:C24"/>
    <mergeCell ref="O12:O13"/>
    <mergeCell ref="A30:P30"/>
    <mergeCell ref="B15:C15"/>
    <mergeCell ref="A35:D35"/>
    <mergeCell ref="A31:P31"/>
    <mergeCell ref="A33:C33"/>
    <mergeCell ref="A34:D34"/>
    <mergeCell ref="A29:P29"/>
    <mergeCell ref="B17:C17"/>
    <mergeCell ref="B16:C16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Люба</cp:lastModifiedBy>
  <cp:lastPrinted>2023-06-01T15:08:22Z</cp:lastPrinted>
  <dcterms:created xsi:type="dcterms:W3CDTF">2023-02-03T13:24:35Z</dcterms:created>
  <dcterms:modified xsi:type="dcterms:W3CDTF">2026-06-04T12:57:38Z</dcterms:modified>
</cp:coreProperties>
</file>