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чие документы\МК им. В.М. Бехтерева\ЕдПоставщик_ч. 1 ст. 93\Электронный магазин\Контракты\2026\Спорт инвентарь для общежития_ТОВАР_\"/>
    </mc:Choice>
  </mc:AlternateContent>
  <bookViews>
    <workbookView xWindow="0" yWindow="0" windowWidth="25728" windowHeight="11268"/>
  </bookViews>
  <sheets>
    <sheet name="Расчет цены" sheetId="2" r:id="rId1"/>
  </sheets>
  <definedNames>
    <definedName name="_xlnm.Print_Area" localSheetId="0">'Расчет цены'!$A$1:$N$24</definedName>
  </definedNames>
  <calcPr calcId="162913"/>
</workbook>
</file>

<file path=xl/calcChain.xml><?xml version="1.0" encoding="utf-8"?>
<calcChain xmlns="http://schemas.openxmlformats.org/spreadsheetml/2006/main">
  <c r="H9" i="2" l="1"/>
  <c r="I9" i="2" s="1"/>
  <c r="J9" i="2" s="1"/>
  <c r="K9" i="2"/>
  <c r="L9" i="2"/>
  <c r="M9" i="2"/>
  <c r="N9" i="2" s="1"/>
  <c r="H10" i="2"/>
  <c r="I10" i="2" s="1"/>
  <c r="J10" i="2" s="1"/>
  <c r="K10" i="2"/>
  <c r="L10" i="2"/>
  <c r="M10" i="2"/>
  <c r="N10" i="2" s="1"/>
  <c r="H11" i="2"/>
  <c r="I11" i="2" s="1"/>
  <c r="J11" i="2" s="1"/>
  <c r="K11" i="2"/>
  <c r="L11" i="2"/>
  <c r="M11" i="2"/>
  <c r="N11" i="2" s="1"/>
  <c r="H12" i="2"/>
  <c r="I12" i="2" s="1"/>
  <c r="J12" i="2" s="1"/>
  <c r="K12" i="2"/>
  <c r="L12" i="2"/>
  <c r="M12" i="2"/>
  <c r="N12" i="2" s="1"/>
  <c r="H13" i="2"/>
  <c r="I13" i="2" s="1"/>
  <c r="J13" i="2" s="1"/>
  <c r="K13" i="2"/>
  <c r="L13" i="2"/>
  <c r="M13" i="2"/>
  <c r="N13" i="2" s="1"/>
  <c r="H14" i="2"/>
  <c r="I14" i="2" s="1"/>
  <c r="J14" i="2" s="1"/>
  <c r="K14" i="2"/>
  <c r="L14" i="2"/>
  <c r="M14" i="2"/>
  <c r="N14" i="2" s="1"/>
  <c r="H15" i="2"/>
  <c r="I15" i="2" s="1"/>
  <c r="J15" i="2" s="1"/>
  <c r="K15" i="2"/>
  <c r="L15" i="2"/>
  <c r="M15" i="2"/>
  <c r="N15" i="2" s="1"/>
  <c r="H16" i="2"/>
  <c r="I16" i="2" s="1"/>
  <c r="J16" i="2" s="1"/>
  <c r="K16" i="2"/>
  <c r="L16" i="2"/>
  <c r="M16" i="2"/>
  <c r="N16" i="2" s="1"/>
  <c r="H17" i="2"/>
  <c r="I17" i="2" s="1"/>
  <c r="J17" i="2" s="1"/>
  <c r="K17" i="2"/>
  <c r="L17" i="2"/>
  <c r="M17" i="2"/>
  <c r="N17" i="2" s="1"/>
  <c r="H18" i="2"/>
  <c r="I18" i="2" s="1"/>
  <c r="J18" i="2" s="1"/>
  <c r="K18" i="2"/>
  <c r="L18" i="2"/>
  <c r="M18" i="2"/>
  <c r="N18" i="2" s="1"/>
  <c r="H19" i="2"/>
  <c r="I19" i="2" s="1"/>
  <c r="J19" i="2" s="1"/>
  <c r="K19" i="2"/>
  <c r="L19" i="2"/>
  <c r="M19" i="2"/>
  <c r="N19" i="2" s="1"/>
  <c r="H8" i="2" l="1"/>
  <c r="I8" i="2" s="1"/>
  <c r="J8" i="2" s="1"/>
  <c r="K8" i="2"/>
  <c r="L8" i="2"/>
  <c r="M8" i="2"/>
  <c r="N8" i="2" s="1"/>
  <c r="M7" i="2" l="1"/>
  <c r="H7" i="2" l="1"/>
  <c r="I7" i="2" s="1"/>
  <c r="J7" i="2" s="1"/>
  <c r="L7" i="2" l="1"/>
  <c r="N7" i="2" l="1"/>
  <c r="I20" i="2" s="1"/>
  <c r="K7" i="2" l="1"/>
</calcChain>
</file>

<file path=xl/sharedStrings.xml><?xml version="1.0" encoding="utf-8"?>
<sst xmlns="http://schemas.openxmlformats.org/spreadsheetml/2006/main" count="53" uniqueCount="43">
  <si>
    <t>№</t>
  </si>
  <si>
    <t>Ед. изм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</si>
  <si>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</si>
  <si>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</si>
  <si>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</si>
  <si>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</si>
  <si>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</si>
  <si>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рублей</t>
  </si>
  <si>
    <t>дата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</si>
  <si>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</si>
  <si>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</si>
  <si>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Расчет Н(М)ЦК произвел:</t>
  </si>
  <si>
    <t>Расчет начальной (максимальной) цены контракта (Н(М)ЦК)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</si>
  <si>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</si>
  <si>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контракта с учетом округления цены за единицу (руб.)</t>
  </si>
  <si>
    <t>Цена за единицу изм. (руб.)
- наименьшее значение</t>
  </si>
  <si>
    <t xml:space="preserve">Поставщик №1 </t>
  </si>
  <si>
    <t xml:space="preserve">Поставщик №2 </t>
  </si>
  <si>
    <t xml:space="preserve">Поставщик №3 </t>
  </si>
  <si>
    <t>Цена за единицу изм. с округлением до сотых долей после запятой (руб.)</t>
  </si>
  <si>
    <t>Руководитель контрактной службы</t>
  </si>
  <si>
    <t>Колесникова Ю.В.</t>
  </si>
  <si>
    <t>Обоснование (начальной) максимальной цены контракта (далее - НМЦК):
1. Используемый метод определения НМЦК: метод сопоставимых рыночных цен (анализа рынка).
2. Начальная (максимальная) цена контракта  сформирована в соответствии с методическими рекомендациями по применению методов определения начальной (максимальной) цены контракта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3. Справочная информация и документы, либо указание реквизитов документов, на основании которых выполнен расчет НМЦК: в соответствии с предоставленной ценовой информацией (коммерческих предложений) от 3-х поставщиков, обладающих опытом поставки соответствующих товаров.</t>
  </si>
  <si>
    <t xml:space="preserve"> </t>
  </si>
  <si>
    <t>шт.</t>
  </si>
  <si>
    <t>Наименование товара, услуги</t>
  </si>
  <si>
    <t xml:space="preserve">Директор 
Санкт-Петербургского государственного
 бюджетного профессионального  образовательного
 учреждения "Медицинский колледж им В.М. Бехтерева"
__________________ У.Б. Курбатова 
 «__» ________ 2026 год
</t>
  </si>
  <si>
    <t>Поставка спортивного оборудования и инвентаря для нужд СПб ГБПОУ «МК им. В.М. Бехтерева» в 2026 году</t>
  </si>
  <si>
    <t>Диск для штанги 5 кг</t>
  </si>
  <si>
    <t>Диск для штанги 10 кг</t>
  </si>
  <si>
    <t>Диск для штанги 1,5 кг</t>
  </si>
  <si>
    <t>Диск для штанги 2,5 кг</t>
  </si>
  <si>
    <t>Гриф W-образный</t>
  </si>
  <si>
    <t>Коврик для йоги и финтеса</t>
  </si>
  <si>
    <t>Беговая дорожка</t>
  </si>
  <si>
    <t>Аэробайк</t>
  </si>
  <si>
    <t>Сетка для настольного тенниса</t>
  </si>
  <si>
    <t>Ракетка для настольного тенниса</t>
  </si>
  <si>
    <t>Набор ленточных эспандеров</t>
  </si>
  <si>
    <t>Набор гантелей</t>
  </si>
  <si>
    <t>Резиновое покрытие для спортивного зала</t>
  </si>
  <si>
    <t>набор</t>
  </si>
  <si>
    <t>Комлп.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</si>
</sst>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21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8" fillId="0" borderId="0">
      <alignment horizontal="left" vertical="center"/>
    </xf>
    <xf numFmtId="0" fontId="7" fillId="2" borderId="0">
      <alignment horizontal="right" vertical="center"/>
    </xf>
    <xf numFmtId="0" fontId="9" fillId="2" borderId="0">
      <alignment horizontal="left" vertical="center"/>
    </xf>
    <xf numFmtId="0" fontId="11" fillId="0" borderId="0"/>
  </cellStyleXfs>
  <cellXfs count="51">
    <xf numFmtId="0" fontId="0" fillId="0" borderId="0" xfId="0"/>
    <xf numFmtId="0" fontId="12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5" fillId="0" borderId="0" xfId="0" applyFont="1" applyFill="1" applyAlignment="1" applyProtection="1">
      <alignment vertical="center"/>
      <protection locked="0"/>
    </xf>
    <xf numFmtId="0" fontId="14" fillId="0" borderId="0" xfId="0" applyFont="1"/>
    <xf numFmtId="0" fontId="6" fillId="0" borderId="0" xfId="0" applyFont="1" applyAlignment="1" applyProtection="1">
      <alignment horizontal="left" vertical="top" wrapText="1"/>
      <protection locked="0"/>
    </xf>
    <xf numFmtId="2" fontId="16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2" fontId="5" fillId="0" borderId="0" xfId="0" applyNumberFormat="1" applyFont="1" applyFill="1" applyAlignment="1" applyProtection="1">
      <alignment vertical="center"/>
      <protection locked="0"/>
    </xf>
    <xf numFmtId="4" fontId="12" fillId="0" borderId="0" xfId="0" applyNumberFormat="1" applyFont="1" applyAlignment="1">
      <alignment vertical="center"/>
    </xf>
    <xf numFmtId="4" fontId="12" fillId="0" borderId="0" xfId="0" applyNumberFormat="1" applyFont="1"/>
    <xf numFmtId="0" fontId="12" fillId="0" borderId="0" xfId="0" applyFont="1" applyFill="1"/>
    <xf numFmtId="0" fontId="12" fillId="0" borderId="9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/>
      <protection locked="0"/>
    </xf>
    <xf numFmtId="0" fontId="2" fillId="0" borderId="1" xfId="0" applyFont="1" applyBorder="1" applyAlignment="1">
      <alignment horizontal="center" vertical="top" wrapText="1"/>
    </xf>
    <xf numFmtId="4" fontId="16" fillId="0" borderId="0" xfId="0" applyNumberFormat="1" applyFont="1" applyBorder="1" applyAlignment="1">
      <alignment vertical="center"/>
    </xf>
    <xf numFmtId="14" fontId="6" fillId="0" borderId="0" xfId="0" applyNumberFormat="1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right" vertical="top" wrapText="1"/>
      <protection locked="0"/>
    </xf>
    <xf numFmtId="0" fontId="6" fillId="0" borderId="0" xfId="0" applyFont="1"/>
    <xf numFmtId="0" fontId="6" fillId="0" borderId="0" xfId="0" applyFont="1" applyAlignment="1" applyProtection="1">
      <alignment wrapText="1"/>
      <protection locked="0"/>
    </xf>
    <xf numFmtId="0" fontId="15" fillId="0" borderId="3" xfId="0" applyFont="1" applyBorder="1" applyAlignment="1">
      <alignment horizontal="center"/>
    </xf>
    <xf numFmtId="4" fontId="18" fillId="0" borderId="1" xfId="0" applyNumberFormat="1" applyFont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 vertical="center"/>
    </xf>
    <xf numFmtId="4" fontId="20" fillId="0" borderId="1" xfId="0" applyNumberFormat="1" applyFont="1" applyFill="1" applyBorder="1" applyAlignment="1">
      <alignment horizontal="center" vertical="center" wrapText="1"/>
    </xf>
    <xf numFmtId="0" fontId="2" fillId="3" borderId="4" xfId="0" applyNumberFormat="1" applyFont="1" applyFill="1" applyBorder="1" applyAlignment="1">
      <alignment horizontal="center" vertical="center" wrapText="1"/>
    </xf>
    <xf numFmtId="0" fontId="12" fillId="0" borderId="12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7" fillId="3" borderId="0" xfId="0" applyFont="1" applyFill="1" applyAlignment="1">
      <alignment horizontal="center" vertical="center" wrapText="1"/>
    </xf>
    <xf numFmtId="0" fontId="10" fillId="0" borderId="0" xfId="0" applyFont="1" applyBorder="1" applyAlignment="1">
      <alignment horizontal="left" vertical="top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6" fillId="0" borderId="0" xfId="0" applyFont="1" applyAlignment="1" applyProtection="1">
      <alignment horizontal="right" vertical="top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1" fillId="0" borderId="4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right" vertical="center"/>
    </xf>
  </cellXfs>
  <cellStyles count="5">
    <cellStyle name="S15" xfId="1"/>
    <cellStyle name="S20" xfId="2"/>
    <cellStyle name="S23" xfId="3"/>
    <cellStyle name="Обычный" xfId="0" builtinId="0"/>
    <cellStyle name="Обычный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5</xdr:row>
      <xdr:rowOff>952500</xdr:rowOff>
    </xdr:from>
    <xdr:to>
      <xdr:col>10</xdr:col>
      <xdr:colOff>0</xdr:colOff>
      <xdr:row>5</xdr:row>
      <xdr:rowOff>1303020</xdr:rowOff>
    </xdr:to>
    <xdr:pic>
      <xdr:nvPicPr>
        <xdr:cNvPr id="123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5</xdr:row>
      <xdr:rowOff>922020</xdr:rowOff>
    </xdr:from>
    <xdr:to>
      <xdr:col>8</xdr:col>
      <xdr:colOff>1051560</xdr:colOff>
      <xdr:row>5</xdr:row>
      <xdr:rowOff>1363980</xdr:rowOff>
    </xdr:to>
    <xdr:pic>
      <xdr:nvPicPr>
        <xdr:cNvPr id="1235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22860</xdr:colOff>
      <xdr:row>5</xdr:row>
      <xdr:rowOff>952500</xdr:rowOff>
    </xdr:from>
    <xdr:to>
      <xdr:col>10</xdr:col>
      <xdr:colOff>0</xdr:colOff>
      <xdr:row>5</xdr:row>
      <xdr:rowOff>1303020</xdr:rowOff>
    </xdr:to>
    <xdr:pic>
      <xdr:nvPicPr>
        <xdr:cNvPr id="123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5</xdr:row>
      <xdr:rowOff>922020</xdr:rowOff>
    </xdr:from>
    <xdr:to>
      <xdr:col>8</xdr:col>
      <xdr:colOff>1051560</xdr:colOff>
      <xdr:row>5</xdr:row>
      <xdr:rowOff>1363980</xdr:rowOff>
    </xdr:to>
    <xdr:pic>
      <xdr:nvPicPr>
        <xdr:cNvPr id="1235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328108</xdr:colOff>
      <xdr:row>5</xdr:row>
      <xdr:rowOff>1491727</xdr:rowOff>
    </xdr:from>
    <xdr:to>
      <xdr:col>10</xdr:col>
      <xdr:colOff>488128</xdr:colOff>
      <xdr:row>5</xdr:row>
      <xdr:rowOff>1720327</xdr:rowOff>
    </xdr:to>
    <xdr:pic>
      <xdr:nvPicPr>
        <xdr:cNvPr id="1235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532" y="5794786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19</xdr:row>
      <xdr:rowOff>0</xdr:rowOff>
    </xdr:from>
    <xdr:to>
      <xdr:col>10</xdr:col>
      <xdr:colOff>1287781</xdr:colOff>
      <xdr:row>19</xdr:row>
      <xdr:rowOff>0</xdr:rowOff>
    </xdr:to>
    <xdr:pic>
      <xdr:nvPicPr>
        <xdr:cNvPr id="3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19</xdr:row>
      <xdr:rowOff>0</xdr:rowOff>
    </xdr:from>
    <xdr:to>
      <xdr:col>10</xdr:col>
      <xdr:colOff>1287781</xdr:colOff>
      <xdr:row>19</xdr:row>
      <xdr:rowOff>0</xdr:rowOff>
    </xdr:to>
    <xdr:pic>
      <xdr:nvPicPr>
        <xdr:cNvPr id="3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5957048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19</xdr:row>
      <xdr:rowOff>0</xdr:rowOff>
    </xdr:from>
    <xdr:to>
      <xdr:col>10</xdr:col>
      <xdr:colOff>1287781</xdr:colOff>
      <xdr:row>19</xdr:row>
      <xdr:rowOff>2690</xdr:rowOff>
    </xdr:to>
    <xdr:pic>
      <xdr:nvPicPr>
        <xdr:cNvPr id="5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19</xdr:row>
      <xdr:rowOff>0</xdr:rowOff>
    </xdr:from>
    <xdr:to>
      <xdr:col>10</xdr:col>
      <xdr:colOff>1287781</xdr:colOff>
      <xdr:row>19</xdr:row>
      <xdr:rowOff>2690</xdr:rowOff>
    </xdr:to>
    <xdr:pic>
      <xdr:nvPicPr>
        <xdr:cNvPr id="15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72604" y="6540586"/>
          <a:ext cx="960120" cy="44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19</xdr:row>
      <xdr:rowOff>0</xdr:rowOff>
    </xdr:from>
    <xdr:to>
      <xdr:col>10</xdr:col>
      <xdr:colOff>1287781</xdr:colOff>
      <xdr:row>19</xdr:row>
      <xdr:rowOff>0</xdr:rowOff>
    </xdr:to>
    <xdr:pic>
      <xdr:nvPicPr>
        <xdr:cNvPr id="30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19</xdr:row>
      <xdr:rowOff>0</xdr:rowOff>
    </xdr:from>
    <xdr:to>
      <xdr:col>10</xdr:col>
      <xdr:colOff>1287781</xdr:colOff>
      <xdr:row>19</xdr:row>
      <xdr:rowOff>0</xdr:rowOff>
    </xdr:to>
    <xdr:pic>
      <xdr:nvPicPr>
        <xdr:cNvPr id="310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19</xdr:row>
      <xdr:rowOff>0</xdr:rowOff>
    </xdr:from>
    <xdr:to>
      <xdr:col>10</xdr:col>
      <xdr:colOff>1287781</xdr:colOff>
      <xdr:row>19</xdr:row>
      <xdr:rowOff>2690</xdr:rowOff>
    </xdr:to>
    <xdr:pic>
      <xdr:nvPicPr>
        <xdr:cNvPr id="31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391886</xdr:colOff>
      <xdr:row>5</xdr:row>
      <xdr:rowOff>1611086</xdr:rowOff>
    </xdr:from>
    <xdr:to>
      <xdr:col>10</xdr:col>
      <xdr:colOff>1352006</xdr:colOff>
      <xdr:row>5</xdr:row>
      <xdr:rowOff>1984530</xdr:rowOff>
    </xdr:to>
    <xdr:pic>
      <xdr:nvPicPr>
        <xdr:cNvPr id="31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0686" y="6106886"/>
          <a:ext cx="960120" cy="373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showGridLines="0" tabSelected="1" topLeftCell="A4" zoomScale="90" zoomScaleNormal="90" workbookViewId="0">
      <selection activeCell="I24" sqref="I24"/>
    </sheetView>
  </sheetViews>
  <sheetFormatPr defaultColWidth="9.109375" defaultRowHeight="13.2" x14ac:dyDescent="0.25"/>
  <cols>
    <col min="1" max="1" width="5" style="1" customWidth="1"/>
    <col min="2" max="2" width="28" style="1" customWidth="1"/>
    <col min="3" max="3" width="10.109375" style="1" customWidth="1"/>
    <col min="4" max="4" width="7.6640625" style="1" customWidth="1"/>
    <col min="5" max="7" width="13.88671875" style="16" customWidth="1"/>
    <col min="8" max="8" width="15.6640625" style="1" customWidth="1"/>
    <col min="9" max="9" width="16.109375" style="1" customWidth="1"/>
    <col min="10" max="10" width="15.44140625" style="1" customWidth="1"/>
    <col min="11" max="11" width="23.33203125" style="1" customWidth="1"/>
    <col min="12" max="12" width="12" style="1" customWidth="1"/>
    <col min="13" max="13" width="13.6640625" style="1" customWidth="1"/>
    <col min="14" max="14" width="17" style="1" customWidth="1"/>
    <col min="15" max="15" width="11.88671875" style="1" customWidth="1"/>
    <col min="16" max="16" width="9.109375" style="1"/>
    <col min="17" max="19" width="12.44140625" style="1" bestFit="1" customWidth="1"/>
    <col min="20" max="16384" width="9.109375" style="1"/>
  </cols>
  <sheetData>
    <row r="1" spans="1:18" customFormat="1" ht="130.5" customHeight="1" x14ac:dyDescent="0.3">
      <c r="A1" s="32" t="s">
        <v>26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8" customFormat="1" ht="40.950000000000003" customHeight="1" x14ac:dyDescent="0.3">
      <c r="A2" s="34" t="s">
        <v>27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8" customFormat="1" ht="114" customHeight="1" x14ac:dyDescent="0.3">
      <c r="A3" s="35" t="s">
        <v>22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8" ht="29.25" customHeight="1" x14ac:dyDescent="0.25">
      <c r="A4" s="45" t="s">
        <v>12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</row>
    <row r="5" spans="1:18" ht="39" customHeight="1" x14ac:dyDescent="0.25">
      <c r="A5" s="49" t="s">
        <v>0</v>
      </c>
      <c r="B5" s="42" t="s">
        <v>25</v>
      </c>
      <c r="C5" s="43" t="s">
        <v>1</v>
      </c>
      <c r="D5" s="36" t="s">
        <v>2</v>
      </c>
      <c r="E5" s="42" t="s">
        <v>3</v>
      </c>
      <c r="F5" s="42"/>
      <c r="G5" s="42"/>
      <c r="H5" s="41" t="s">
        <v>9</v>
      </c>
      <c r="I5" s="41"/>
      <c r="J5" s="41"/>
      <c r="K5" s="38" t="s">
        <v>10</v>
      </c>
      <c r="L5" s="39"/>
      <c r="M5" s="39"/>
      <c r="N5" s="40"/>
    </row>
    <row r="6" spans="1:18" ht="159" customHeight="1" x14ac:dyDescent="0.25">
      <c r="A6" s="49"/>
      <c r="B6" s="42"/>
      <c r="C6" s="44"/>
      <c r="D6" s="37"/>
      <c r="E6" s="3" t="s">
        <v>16</v>
      </c>
      <c r="F6" s="3" t="s">
        <v>17</v>
      </c>
      <c r="G6" s="3" t="s">
        <v>18</v>
      </c>
      <c r="H6" s="2" t="s">
        <v>6</v>
      </c>
      <c r="I6" s="2" t="s">
        <v>4</v>
      </c>
      <c r="J6" s="3" t="s">
        <v>5</v>
      </c>
      <c r="K6" s="19" t="s">
        <v>13</v>
      </c>
      <c r="L6" s="7" t="s">
        <v>15</v>
      </c>
      <c r="M6" s="7" t="s">
        <v>19</v>
      </c>
      <c r="N6" s="7" t="s">
        <v>14</v>
      </c>
    </row>
    <row r="7" spans="1:18" s="18" customFormat="1" ht="24.75" customHeight="1" x14ac:dyDescent="0.3">
      <c r="A7" s="29">
        <v>1</v>
      </c>
      <c r="B7" s="31" t="s">
        <v>28</v>
      </c>
      <c r="C7" s="30" t="s">
        <v>24</v>
      </c>
      <c r="D7" s="17">
        <v>4</v>
      </c>
      <c r="E7" s="27">
        <v>2490</v>
      </c>
      <c r="F7" s="26">
        <v>2614.5</v>
      </c>
      <c r="G7" s="28">
        <v>2664.3</v>
      </c>
      <c r="H7" s="6">
        <f t="shared" ref="H7" si="0">AVERAGE(E7:G7)</f>
        <v>2589.6</v>
      </c>
      <c r="I7" s="4">
        <f t="shared" ref="I7" si="1">SQRT(((SUM((POWER(G7-H7,2)),(POWER(F7-H7,2)),(POWER(E7-H7,2)))/(COLUMNS(D7:G7)-1))))</f>
        <v>73.303615190521185</v>
      </c>
      <c r="J7" s="4">
        <f>I7/H7*100</f>
        <v>2.8306925853614917</v>
      </c>
      <c r="K7" s="5">
        <f t="shared" ref="K7" si="2">((D7/3)*(SUM(E7:G7)))</f>
        <v>10358.4</v>
      </c>
      <c r="L7" s="5">
        <f t="shared" ref="L7" si="3">SMALL(E7:G7,1)</f>
        <v>2490</v>
      </c>
      <c r="M7" s="5">
        <f>SMALL(E7:G7,1)</f>
        <v>2490</v>
      </c>
      <c r="N7" s="5">
        <f>M7*D7</f>
        <v>9960</v>
      </c>
      <c r="O7" s="14"/>
      <c r="P7" s="14"/>
      <c r="Q7" s="14"/>
      <c r="R7" s="14"/>
    </row>
    <row r="8" spans="1:18" s="18" customFormat="1" ht="24.75" customHeight="1" x14ac:dyDescent="0.3">
      <c r="A8" s="29">
        <v>2</v>
      </c>
      <c r="B8" s="31" t="s">
        <v>29</v>
      </c>
      <c r="C8" s="30" t="s">
        <v>24</v>
      </c>
      <c r="D8" s="17">
        <v>4</v>
      </c>
      <c r="E8" s="27">
        <v>4650</v>
      </c>
      <c r="F8" s="26">
        <v>4882.5</v>
      </c>
      <c r="G8" s="28">
        <v>4975.5</v>
      </c>
      <c r="H8" s="6">
        <f t="shared" ref="H8:H9" si="4">AVERAGE(E8:G8)</f>
        <v>4836</v>
      </c>
      <c r="I8" s="4">
        <f t="shared" ref="I8:I9" si="5">SQRT(((SUM((POWER(G8-H8,2)),(POWER(F8-H8,2)),(POWER(E8-H8,2)))/(COLUMNS(D8:G8)-1))))</f>
        <v>136.89229342808162</v>
      </c>
      <c r="J8" s="4">
        <f>I8/H8*100</f>
        <v>2.830692585361489</v>
      </c>
      <c r="K8" s="5">
        <f t="shared" ref="K8:K9" si="6">((D8/3)*(SUM(E8:G8)))</f>
        <v>19344</v>
      </c>
      <c r="L8" s="5">
        <f t="shared" ref="L8:L9" si="7">SMALL(E8:G8,1)</f>
        <v>4650</v>
      </c>
      <c r="M8" s="5">
        <f>SMALL(E8:G8,1)</f>
        <v>4650</v>
      </c>
      <c r="N8" s="5">
        <f>M8*D8</f>
        <v>18600</v>
      </c>
      <c r="O8" s="14"/>
      <c r="P8" s="14"/>
      <c r="Q8" s="14"/>
      <c r="R8" s="14"/>
    </row>
    <row r="9" spans="1:18" x14ac:dyDescent="0.25">
      <c r="A9" s="29">
        <v>3</v>
      </c>
      <c r="B9" s="31" t="s">
        <v>30</v>
      </c>
      <c r="C9" s="30" t="s">
        <v>24</v>
      </c>
      <c r="D9" s="17">
        <v>4</v>
      </c>
      <c r="E9" s="27">
        <v>1090</v>
      </c>
      <c r="F9" s="26">
        <v>1144.5</v>
      </c>
      <c r="G9" s="28">
        <v>1166.3</v>
      </c>
      <c r="H9" s="6">
        <f t="shared" si="4"/>
        <v>1133.6000000000001</v>
      </c>
      <c r="I9" s="4">
        <f t="shared" si="5"/>
        <v>32.088731147657825</v>
      </c>
      <c r="J9" s="4">
        <f t="shared" ref="J9:J19" si="8">I9/H9*100</f>
        <v>2.8306925853614873</v>
      </c>
      <c r="K9" s="5">
        <f t="shared" si="6"/>
        <v>4534.3999999999996</v>
      </c>
      <c r="L9" s="5">
        <f t="shared" si="7"/>
        <v>1090</v>
      </c>
      <c r="M9" s="5">
        <f t="shared" ref="M9:M19" si="9">SMALL(E9:G9,1)</f>
        <v>1090</v>
      </c>
      <c r="N9" s="5">
        <f t="shared" ref="N9:N19" si="10">M9*D9</f>
        <v>4360</v>
      </c>
    </row>
    <row r="10" spans="1:18" x14ac:dyDescent="0.25">
      <c r="A10" s="29">
        <v>4</v>
      </c>
      <c r="B10" s="31" t="s">
        <v>31</v>
      </c>
      <c r="C10" s="30" t="s">
        <v>24</v>
      </c>
      <c r="D10" s="17">
        <v>2</v>
      </c>
      <c r="E10" s="27">
        <v>1350</v>
      </c>
      <c r="F10" s="26">
        <v>1417.5</v>
      </c>
      <c r="G10" s="28">
        <v>1444.5</v>
      </c>
      <c r="H10" s="6">
        <f t="shared" ref="H10:H19" si="11">AVERAGE(E10:G10)</f>
        <v>1404</v>
      </c>
      <c r="I10" s="4">
        <f t="shared" ref="I10:I19" si="12">SQRT(((SUM((POWER(G10-H10,2)),(POWER(F10-H10,2)),(POWER(E10-H10,2)))/(COLUMNS(D10:G10)-1))))</f>
        <v>39.742923898475311</v>
      </c>
      <c r="J10" s="4">
        <f t="shared" si="8"/>
        <v>2.8306925853614895</v>
      </c>
      <c r="K10" s="5">
        <f t="shared" ref="K10:K19" si="13">((D10/3)*(SUM(E10:G10)))</f>
        <v>2808</v>
      </c>
      <c r="L10" s="5">
        <f t="shared" ref="L10:L19" si="14">SMALL(E10:G10,1)</f>
        <v>1350</v>
      </c>
      <c r="M10" s="5">
        <f t="shared" si="9"/>
        <v>1350</v>
      </c>
      <c r="N10" s="5">
        <f t="shared" si="10"/>
        <v>2700</v>
      </c>
    </row>
    <row r="11" spans="1:18" x14ac:dyDescent="0.25">
      <c r="A11" s="29">
        <v>5</v>
      </c>
      <c r="B11" s="31" t="s">
        <v>32</v>
      </c>
      <c r="C11" s="30" t="s">
        <v>24</v>
      </c>
      <c r="D11" s="17">
        <v>1</v>
      </c>
      <c r="E11" s="27">
        <v>1990</v>
      </c>
      <c r="F11" s="26">
        <v>2089.5</v>
      </c>
      <c r="G11" s="28">
        <v>2129.3000000000002</v>
      </c>
      <c r="H11" s="6">
        <f t="shared" si="11"/>
        <v>2069.6</v>
      </c>
      <c r="I11" s="4">
        <f t="shared" si="12"/>
        <v>58.584013746641439</v>
      </c>
      <c r="J11" s="4">
        <f t="shared" si="8"/>
        <v>2.8306925853614922</v>
      </c>
      <c r="K11" s="5">
        <f t="shared" si="13"/>
        <v>2069.6</v>
      </c>
      <c r="L11" s="5">
        <f t="shared" si="14"/>
        <v>1990</v>
      </c>
      <c r="M11" s="5">
        <f t="shared" si="9"/>
        <v>1990</v>
      </c>
      <c r="N11" s="5">
        <f t="shared" si="10"/>
        <v>1990</v>
      </c>
    </row>
    <row r="12" spans="1:18" x14ac:dyDescent="0.25">
      <c r="A12" s="29">
        <v>6</v>
      </c>
      <c r="B12" s="31" t="s">
        <v>33</v>
      </c>
      <c r="C12" s="30" t="s">
        <v>24</v>
      </c>
      <c r="D12" s="17">
        <v>10</v>
      </c>
      <c r="E12" s="27">
        <v>950</v>
      </c>
      <c r="F12" s="26">
        <v>997.5</v>
      </c>
      <c r="G12" s="28">
        <v>1016.5</v>
      </c>
      <c r="H12" s="6">
        <f t="shared" si="11"/>
        <v>988</v>
      </c>
      <c r="I12" s="4">
        <f t="shared" si="12"/>
        <v>27.967242743371514</v>
      </c>
      <c r="J12" s="4">
        <f t="shared" si="8"/>
        <v>2.8306925853614895</v>
      </c>
      <c r="K12" s="5">
        <f t="shared" si="13"/>
        <v>9880</v>
      </c>
      <c r="L12" s="5">
        <f t="shared" si="14"/>
        <v>950</v>
      </c>
      <c r="M12" s="5">
        <f t="shared" si="9"/>
        <v>950</v>
      </c>
      <c r="N12" s="5">
        <f t="shared" si="10"/>
        <v>9500</v>
      </c>
    </row>
    <row r="13" spans="1:18" x14ac:dyDescent="0.25">
      <c r="A13" s="29">
        <v>7</v>
      </c>
      <c r="B13" s="31" t="s">
        <v>34</v>
      </c>
      <c r="C13" s="30" t="s">
        <v>24</v>
      </c>
      <c r="D13" s="17">
        <v>1</v>
      </c>
      <c r="E13" s="27">
        <v>134990</v>
      </c>
      <c r="F13" s="26">
        <v>141739.5</v>
      </c>
      <c r="G13" s="28">
        <v>144439.29999999999</v>
      </c>
      <c r="H13" s="6">
        <f t="shared" si="11"/>
        <v>140389.6</v>
      </c>
      <c r="I13" s="4">
        <f t="shared" si="12"/>
        <v>3973.9979978186493</v>
      </c>
      <c r="J13" s="4">
        <f t="shared" si="8"/>
        <v>2.8306925853614864</v>
      </c>
      <c r="K13" s="5">
        <f t="shared" si="13"/>
        <v>140389.59999999998</v>
      </c>
      <c r="L13" s="5">
        <f t="shared" si="14"/>
        <v>134990</v>
      </c>
      <c r="M13" s="5">
        <f t="shared" si="9"/>
        <v>134990</v>
      </c>
      <c r="N13" s="5">
        <f t="shared" si="10"/>
        <v>134990</v>
      </c>
    </row>
    <row r="14" spans="1:18" x14ac:dyDescent="0.25">
      <c r="A14" s="29">
        <v>8</v>
      </c>
      <c r="B14" s="31" t="s">
        <v>35</v>
      </c>
      <c r="C14" s="30" t="s">
        <v>24</v>
      </c>
      <c r="D14" s="17">
        <v>1</v>
      </c>
      <c r="E14" s="27">
        <v>79990</v>
      </c>
      <c r="F14" s="26">
        <v>83989.5</v>
      </c>
      <c r="G14" s="28">
        <v>85589.3</v>
      </c>
      <c r="H14" s="6">
        <f t="shared" si="11"/>
        <v>83189.599999999991</v>
      </c>
      <c r="I14" s="4">
        <f t="shared" si="12"/>
        <v>2354.8418389918825</v>
      </c>
      <c r="J14" s="4">
        <f t="shared" si="8"/>
        <v>2.8306925853614908</v>
      </c>
      <c r="K14" s="5">
        <f t="shared" si="13"/>
        <v>83189.599999999991</v>
      </c>
      <c r="L14" s="5">
        <f t="shared" si="14"/>
        <v>79990</v>
      </c>
      <c r="M14" s="5">
        <f t="shared" si="9"/>
        <v>79990</v>
      </c>
      <c r="N14" s="5">
        <f t="shared" si="10"/>
        <v>79990</v>
      </c>
    </row>
    <row r="15" spans="1:18" x14ac:dyDescent="0.25">
      <c r="A15" s="29">
        <v>9</v>
      </c>
      <c r="B15" s="31" t="s">
        <v>36</v>
      </c>
      <c r="C15" s="30" t="s">
        <v>24</v>
      </c>
      <c r="D15" s="17">
        <v>1</v>
      </c>
      <c r="E15" s="27">
        <v>1800</v>
      </c>
      <c r="F15" s="26">
        <v>1890</v>
      </c>
      <c r="G15" s="28">
        <v>1926</v>
      </c>
      <c r="H15" s="6">
        <f t="shared" si="11"/>
        <v>1872</v>
      </c>
      <c r="I15" s="4">
        <f t="shared" si="12"/>
        <v>52.990565197967079</v>
      </c>
      <c r="J15" s="4">
        <f t="shared" si="8"/>
        <v>2.8306925853614895</v>
      </c>
      <c r="K15" s="5">
        <f t="shared" si="13"/>
        <v>1872</v>
      </c>
      <c r="L15" s="5">
        <f t="shared" si="14"/>
        <v>1800</v>
      </c>
      <c r="M15" s="5">
        <f t="shared" si="9"/>
        <v>1800</v>
      </c>
      <c r="N15" s="5">
        <f t="shared" si="10"/>
        <v>1800</v>
      </c>
    </row>
    <row r="16" spans="1:18" x14ac:dyDescent="0.25">
      <c r="A16" s="29">
        <v>10</v>
      </c>
      <c r="B16" s="31" t="s">
        <v>37</v>
      </c>
      <c r="C16" s="30" t="s">
        <v>24</v>
      </c>
      <c r="D16" s="17">
        <v>4</v>
      </c>
      <c r="E16" s="27">
        <v>850</v>
      </c>
      <c r="F16" s="26">
        <v>892.5</v>
      </c>
      <c r="G16" s="28">
        <v>909.5</v>
      </c>
      <c r="H16" s="6">
        <f t="shared" si="11"/>
        <v>884</v>
      </c>
      <c r="I16" s="4">
        <f t="shared" si="12"/>
        <v>25.023322454595565</v>
      </c>
      <c r="J16" s="4">
        <f t="shared" si="8"/>
        <v>2.8306925853614895</v>
      </c>
      <c r="K16" s="5">
        <f t="shared" si="13"/>
        <v>3536</v>
      </c>
      <c r="L16" s="5">
        <f t="shared" si="14"/>
        <v>850</v>
      </c>
      <c r="M16" s="5">
        <f t="shared" si="9"/>
        <v>850</v>
      </c>
      <c r="N16" s="5">
        <f t="shared" si="10"/>
        <v>3400</v>
      </c>
    </row>
    <row r="17" spans="1:19" x14ac:dyDescent="0.25">
      <c r="A17" s="29">
        <v>11</v>
      </c>
      <c r="B17" s="31" t="s">
        <v>38</v>
      </c>
      <c r="C17" s="30" t="s">
        <v>41</v>
      </c>
      <c r="D17" s="17">
        <v>1</v>
      </c>
      <c r="E17" s="27">
        <v>2100</v>
      </c>
      <c r="F17" s="26">
        <v>2205</v>
      </c>
      <c r="G17" s="28">
        <v>2247</v>
      </c>
      <c r="H17" s="6">
        <f t="shared" si="11"/>
        <v>2184</v>
      </c>
      <c r="I17" s="4">
        <f t="shared" si="12"/>
        <v>61.822326064294927</v>
      </c>
      <c r="J17" s="4">
        <f t="shared" si="8"/>
        <v>2.8306925853614895</v>
      </c>
      <c r="K17" s="5">
        <f t="shared" si="13"/>
        <v>2184</v>
      </c>
      <c r="L17" s="5">
        <f t="shared" si="14"/>
        <v>2100</v>
      </c>
      <c r="M17" s="5">
        <f t="shared" si="9"/>
        <v>2100</v>
      </c>
      <c r="N17" s="5">
        <f t="shared" si="10"/>
        <v>2100</v>
      </c>
    </row>
    <row r="18" spans="1:19" x14ac:dyDescent="0.25">
      <c r="A18" s="29">
        <v>12</v>
      </c>
      <c r="B18" s="31" t="s">
        <v>39</v>
      </c>
      <c r="C18" s="30" t="s">
        <v>41</v>
      </c>
      <c r="D18" s="17">
        <v>1</v>
      </c>
      <c r="E18" s="27">
        <v>125490</v>
      </c>
      <c r="F18" s="26">
        <v>131764.5</v>
      </c>
      <c r="G18" s="28">
        <v>134274.29999999999</v>
      </c>
      <c r="H18" s="6">
        <f t="shared" si="11"/>
        <v>130509.59999999999</v>
      </c>
      <c r="I18" s="4">
        <f t="shared" si="12"/>
        <v>3694.3255703849345</v>
      </c>
      <c r="J18" s="4">
        <f t="shared" si="8"/>
        <v>2.8306925853614868</v>
      </c>
      <c r="K18" s="5">
        <f t="shared" si="13"/>
        <v>130509.59999999999</v>
      </c>
      <c r="L18" s="5">
        <f t="shared" si="14"/>
        <v>125490</v>
      </c>
      <c r="M18" s="5">
        <f t="shared" si="9"/>
        <v>125490</v>
      </c>
      <c r="N18" s="5">
        <f t="shared" si="10"/>
        <v>125490</v>
      </c>
    </row>
    <row r="19" spans="1:19" ht="26.4" x14ac:dyDescent="0.25">
      <c r="A19" s="29">
        <v>13</v>
      </c>
      <c r="B19" s="31" t="s">
        <v>40</v>
      </c>
      <c r="C19" s="30" t="s">
        <v>42</v>
      </c>
      <c r="D19" s="17">
        <v>1</v>
      </c>
      <c r="E19" s="27">
        <v>150000</v>
      </c>
      <c r="F19" s="26">
        <v>157500</v>
      </c>
      <c r="G19" s="28">
        <v>160500</v>
      </c>
      <c r="H19" s="6">
        <f t="shared" si="11"/>
        <v>156000</v>
      </c>
      <c r="I19" s="4">
        <f t="shared" si="12"/>
        <v>4415.880433163923</v>
      </c>
      <c r="J19" s="4">
        <f t="shared" si="8"/>
        <v>2.830692585361489</v>
      </c>
      <c r="K19" s="5">
        <f t="shared" si="13"/>
        <v>156000</v>
      </c>
      <c r="L19" s="5">
        <f t="shared" si="14"/>
        <v>150000</v>
      </c>
      <c r="M19" s="5">
        <f t="shared" si="9"/>
        <v>150000</v>
      </c>
      <c r="N19" s="5">
        <f t="shared" si="10"/>
        <v>150000</v>
      </c>
    </row>
    <row r="20" spans="1:19" ht="26.25" customHeight="1" x14ac:dyDescent="0.25">
      <c r="A20" s="50" t="s">
        <v>23</v>
      </c>
      <c r="B20" s="50"/>
      <c r="C20" s="50"/>
      <c r="D20" s="50"/>
      <c r="E20" s="50"/>
      <c r="F20" s="50"/>
      <c r="G20" s="50"/>
      <c r="H20" s="50"/>
      <c r="I20" s="20">
        <f>SUM(N7:N19)</f>
        <v>544880</v>
      </c>
      <c r="J20" s="12" t="s">
        <v>7</v>
      </c>
      <c r="K20" s="12"/>
      <c r="L20" s="11"/>
      <c r="M20" s="12"/>
      <c r="N20" s="11"/>
      <c r="O20" s="14"/>
      <c r="Q20" s="15"/>
      <c r="R20" s="15"/>
      <c r="S20" s="15"/>
    </row>
    <row r="21" spans="1:19" ht="15.6" x14ac:dyDescent="0.3">
      <c r="A21" s="46" t="s">
        <v>11</v>
      </c>
      <c r="B21" s="46"/>
      <c r="C21" s="46"/>
      <c r="D21" s="9"/>
      <c r="E21" s="9"/>
      <c r="F21" s="9"/>
      <c r="G21" s="9"/>
    </row>
    <row r="22" spans="1:19" ht="15.6" customHeight="1" x14ac:dyDescent="0.3">
      <c r="A22" s="22"/>
      <c r="B22" s="22"/>
      <c r="C22" s="47" t="s">
        <v>20</v>
      </c>
      <c r="D22" s="47"/>
      <c r="E22" s="47"/>
      <c r="F22" s="48" t="s">
        <v>21</v>
      </c>
      <c r="G22" s="48"/>
      <c r="J22" s="13"/>
      <c r="K22" s="8"/>
      <c r="L22" s="8"/>
      <c r="M22" s="8"/>
      <c r="N22" s="8"/>
    </row>
    <row r="23" spans="1:19" ht="15.6" x14ac:dyDescent="0.3">
      <c r="A23" s="10"/>
      <c r="B23" s="10"/>
      <c r="C23" s="10"/>
      <c r="D23" s="10"/>
      <c r="E23" s="23"/>
      <c r="F23" s="24"/>
      <c r="G23" s="21"/>
      <c r="J23" s="8"/>
      <c r="K23" s="8"/>
      <c r="L23" s="8"/>
      <c r="M23" s="8"/>
      <c r="N23" s="8"/>
    </row>
    <row r="24" spans="1:19" ht="15.6" x14ac:dyDescent="0.3">
      <c r="A24" s="10"/>
      <c r="B24" s="10"/>
      <c r="C24" s="10"/>
      <c r="D24" s="10"/>
      <c r="E24" s="23"/>
      <c r="F24" s="24"/>
      <c r="G24" s="25" t="s">
        <v>8</v>
      </c>
      <c r="J24" s="8"/>
      <c r="K24" s="8"/>
      <c r="L24" s="8"/>
      <c r="M24" s="8"/>
      <c r="N24" s="8"/>
    </row>
  </sheetData>
  <mergeCells count="15">
    <mergeCell ref="A21:C21"/>
    <mergeCell ref="C22:E22"/>
    <mergeCell ref="F22:G22"/>
    <mergeCell ref="A5:A6"/>
    <mergeCell ref="A20:H20"/>
    <mergeCell ref="A1:N1"/>
    <mergeCell ref="A2:N2"/>
    <mergeCell ref="A3:N3"/>
    <mergeCell ref="D5:D6"/>
    <mergeCell ref="K5:N5"/>
    <mergeCell ref="H5:J5"/>
    <mergeCell ref="B5:B6"/>
    <mergeCell ref="C5:C6"/>
    <mergeCell ref="E5:G5"/>
    <mergeCell ref="A4:N4"/>
  </mergeCells>
  <pageMargins left="0.25" right="0.25" top="0.75" bottom="0.75" header="0.3" footer="0.3"/>
  <pageSetup paperSize="9"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Пользователь</cp:lastModifiedBy>
  <cp:lastPrinted>2024-05-07T13:01:21Z</cp:lastPrinted>
  <dcterms:created xsi:type="dcterms:W3CDTF">2014-01-15T18:15:09Z</dcterms:created>
  <dcterms:modified xsi:type="dcterms:W3CDTF">2026-06-05T06:56:57Z</dcterms:modified>
</cp:coreProperties>
</file>