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Экономисты\2026 год\Торги 2026\223ФЗ\ПУБЛИЧКА 223\ХОЗЯЙСТВЕННЫЕ _МОЮЩИЕ _Платные\Документация ЭМ (лот 3), преимущество\"/>
    </mc:Choice>
  </mc:AlternateContent>
  <bookViews>
    <workbookView xWindow="0" yWindow="0" windowWidth="28800" windowHeight="12300"/>
  </bookViews>
  <sheets>
    <sheet name="Расчет НМЦК" sheetId="21" r:id="rId1"/>
  </sheets>
  <definedNames>
    <definedName name="_xlnm._FilterDatabase" localSheetId="0" hidden="1">'Расчет НМЦК'!$A$8:$P$30</definedName>
  </definedNames>
  <calcPr calcId="162913" refMode="R1C1"/>
</workbook>
</file>

<file path=xl/calcChain.xml><?xml version="1.0" encoding="utf-8"?>
<calcChain xmlns="http://schemas.openxmlformats.org/spreadsheetml/2006/main">
  <c r="N29" i="21" l="1"/>
  <c r="M29" i="21"/>
  <c r="P29" i="21" s="1"/>
  <c r="J29" i="21"/>
  <c r="N28" i="21"/>
  <c r="M28" i="21"/>
  <c r="P28" i="21" s="1"/>
  <c r="J28" i="21"/>
  <c r="A29" i="21"/>
  <c r="N27" i="21"/>
  <c r="M27" i="21"/>
  <c r="P27" i="21" s="1"/>
  <c r="J27" i="21"/>
  <c r="N26" i="21"/>
  <c r="M26" i="21"/>
  <c r="J26" i="21"/>
  <c r="N25" i="21"/>
  <c r="M25" i="21"/>
  <c r="P25" i="21" s="1"/>
  <c r="J25" i="21"/>
  <c r="N24" i="21"/>
  <c r="M24" i="21"/>
  <c r="P24" i="21" s="1"/>
  <c r="J24" i="21"/>
  <c r="N23" i="21"/>
  <c r="M23" i="21"/>
  <c r="J23" i="21"/>
  <c r="A23" i="21"/>
  <c r="N22" i="21"/>
  <c r="M22" i="21"/>
  <c r="P22" i="21" s="1"/>
  <c r="J22" i="21"/>
  <c r="N21" i="21"/>
  <c r="M21" i="21"/>
  <c r="J21" i="21"/>
  <c r="N20" i="21"/>
  <c r="M20" i="21"/>
  <c r="J20" i="21"/>
  <c r="N19" i="21"/>
  <c r="M19" i="21"/>
  <c r="J19" i="21"/>
  <c r="N18" i="21"/>
  <c r="M18" i="21"/>
  <c r="J18" i="21"/>
  <c r="N17" i="21"/>
  <c r="M17" i="21"/>
  <c r="J17" i="21"/>
  <c r="N16" i="21"/>
  <c r="M16" i="21"/>
  <c r="P16" i="21" s="1"/>
  <c r="J16" i="21"/>
  <c r="N15" i="21"/>
  <c r="M15" i="21"/>
  <c r="J15" i="21"/>
  <c r="N14" i="21"/>
  <c r="M14" i="21"/>
  <c r="P14" i="21" s="1"/>
  <c r="J14" i="21"/>
  <c r="N13" i="21"/>
  <c r="M13" i="21"/>
  <c r="P13" i="21" s="1"/>
  <c r="J13" i="21"/>
  <c r="A13" i="21"/>
  <c r="N12" i="21"/>
  <c r="M12" i="21"/>
  <c r="P12" i="21" s="1"/>
  <c r="J12" i="21"/>
  <c r="N11" i="21"/>
  <c r="M11" i="21"/>
  <c r="J11" i="21"/>
  <c r="N10" i="21"/>
  <c r="M10" i="21"/>
  <c r="P10" i="21" s="1"/>
  <c r="J10" i="21"/>
  <c r="N9" i="21"/>
  <c r="M9" i="21"/>
  <c r="P9" i="21" s="1"/>
  <c r="J9" i="21"/>
  <c r="O24" i="21" l="1"/>
  <c r="O17" i="21"/>
  <c r="O19" i="21"/>
  <c r="O21" i="21"/>
  <c r="O13" i="21"/>
  <c r="O9" i="21"/>
  <c r="O10" i="21"/>
  <c r="O23" i="21"/>
  <c r="O15" i="21"/>
  <c r="O18" i="21"/>
  <c r="O27" i="21"/>
  <c r="O12" i="21"/>
  <c r="O14" i="21"/>
  <c r="O16" i="21"/>
  <c r="O25" i="21"/>
  <c r="O20" i="21"/>
  <c r="O26" i="21"/>
  <c r="O28" i="21"/>
  <c r="O29" i="21"/>
  <c r="P15" i="21"/>
  <c r="P18" i="21"/>
  <c r="P23" i="21"/>
  <c r="O11" i="21"/>
  <c r="P17" i="21"/>
  <c r="O22" i="21"/>
  <c r="P11" i="21"/>
  <c r="P19" i="21"/>
  <c r="P20" i="21"/>
  <c r="P26" i="21"/>
  <c r="P21" i="21"/>
  <c r="P30" i="21" l="1"/>
</calcChain>
</file>

<file path=xl/sharedStrings.xml><?xml version="1.0" encoding="utf-8"?>
<sst xmlns="http://schemas.openxmlformats.org/spreadsheetml/2006/main" count="88" uniqueCount="57">
  <si>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</si>
  <si>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</si>
  <si>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</si>
  <si>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</si>
  <si>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</si>
  <si>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</si>
  <si>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</si>
  <si>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</si>
  <si>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</si>
  <si>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</si>
  <si>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Начальная (максимальная) цена контракта (НМЦК):</t>
  </si>
  <si>
    <t>Определение и обоснование НМЦК методом сопоставимых рыночных цен (анализа рынка) для СПб ГБУЗ "Стоматологическая поликлиника №4"</t>
  </si>
  <si>
    <t>Ед. измерения</t>
  </si>
  <si>
    <t>ИЦИ 5 от 27.03.26г</t>
  </si>
  <si>
    <t>Для определения и обоснования НМЦК в расчетах использованы три цены товара.</t>
  </si>
  <si>
    <t>7=4+5+6</t>
  </si>
  <si>
    <t>9 = кол-во ответов ИЦИ</t>
  </si>
  <si>
    <t>10=          /9</t>
  </si>
  <si>
    <t>13=8*10</t>
  </si>
  <si>
    <t>шт</t>
  </si>
  <si>
    <t>компл.</t>
  </si>
  <si>
    <t>кг</t>
  </si>
  <si>
    <t>ИЦИ 1  вход. №104 от 19.05.26г</t>
  </si>
  <si>
    <t>ИЦИ 2  вход. №105 от 19.05.26г</t>
  </si>
  <si>
    <t>ИЦИ 3  вход. №106 от 19.05.26г</t>
  </si>
  <si>
    <t>ОКПД/КТРУ</t>
  </si>
  <si>
    <t>20.41.44.190</t>
  </si>
  <si>
    <t>32.91.11.000</t>
  </si>
  <si>
    <t>20.41.31.130</t>
  </si>
  <si>
    <t>20.41.41.000</t>
  </si>
  <si>
    <t xml:space="preserve"> 20.41.44.190</t>
  </si>
  <si>
    <t>20.41.44.120</t>
  </si>
  <si>
    <t>32.99.59.000</t>
  </si>
  <si>
    <t>32.91.19.130</t>
  </si>
  <si>
    <t>10.84.30.140</t>
  </si>
  <si>
    <t>ИЦИ 4  Экранная копия от 28.05.26г</t>
  </si>
  <si>
    <t xml:space="preserve">Антискотч - спрей </t>
  </si>
  <si>
    <t xml:space="preserve">Веник-метла </t>
  </si>
  <si>
    <t>Метла синтетическая плоская</t>
  </si>
  <si>
    <t xml:space="preserve">Мыло жидкое </t>
  </si>
  <si>
    <t>Мыло жидкое хозяйственное</t>
  </si>
  <si>
    <t xml:space="preserve">Мыло-крем жидкое </t>
  </si>
  <si>
    <t>Мыло-крем жидкое</t>
  </si>
  <si>
    <t xml:space="preserve">Освежитель воздуха </t>
  </si>
  <si>
    <t>Сменный баллон ля автоматических освежителей</t>
  </si>
  <si>
    <t>Средство для удаления трудно выводимых пятен</t>
  </si>
  <si>
    <t>Чистящее средство</t>
  </si>
  <si>
    <t>Швабра с флаундером</t>
  </si>
  <si>
    <t>Щетка  большая</t>
  </si>
  <si>
    <t>Ершик для унитаза плоский</t>
  </si>
  <si>
    <t>Ершик для унитаза овальный</t>
  </si>
  <si>
    <t>Соль пишевая крупная</t>
  </si>
  <si>
    <t>Очиститель нержавейки</t>
  </si>
  <si>
    <t>Очиститель и полироль нержавейки</t>
  </si>
  <si>
    <t>Мыло жидкое ДЕТСКОЕ</t>
  </si>
  <si>
    <t xml:space="preserve">Поставка хозяйственных и моющих средств в 2026 году (лот 3) </t>
  </si>
  <si>
    <t>20.41.31.140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</si>
</sst>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libri"/>
    </font>
    <font>
      <sz val="11"/>
      <color indexed="8"/>
      <name val="Calibri"/>
      <family val="2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4" fillId="0" borderId="0" applyFill="0" applyProtection="0"/>
    <xf numFmtId="0" fontId="15" fillId="0" borderId="0" applyFill="0" applyProtection="0"/>
  </cellStyleXfs>
  <cellXfs count="54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vertical="center" wrapText="1"/>
    </xf>
    <xf numFmtId="4" fontId="0" fillId="0" borderId="0" xfId="0" applyNumberFormat="1"/>
    <xf numFmtId="0" fontId="5" fillId="0" borderId="0" xfId="0" applyNumberFormat="1" applyFont="1" applyAlignment="1">
      <alignment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4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4" fontId="11" fillId="0" borderId="1" xfId="0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11" fillId="0" borderId="7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8" fillId="0" borderId="0" xfId="0" applyFont="1" applyAlignment="1">
      <alignment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4" fontId="13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178076</xdr:colOff>
      <xdr:row>6</xdr:row>
      <xdr:rowOff>220318</xdr:rowOff>
    </xdr:from>
    <xdr:to>
      <xdr:col>9</xdr:col>
      <xdr:colOff>559076</xdr:colOff>
      <xdr:row>6</xdr:row>
      <xdr:rowOff>506068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45301" y="2220568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6</xdr:row>
      <xdr:rowOff>514350</xdr:rowOff>
    </xdr:from>
    <xdr:to>
      <xdr:col>13</xdr:col>
      <xdr:colOff>866775</xdr:colOff>
      <xdr:row>6</xdr:row>
      <xdr:rowOff>803413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296150" y="2514600"/>
          <a:ext cx="838200" cy="2890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66675</xdr:colOff>
      <xdr:row>6</xdr:row>
      <xdr:rowOff>771525</xdr:rowOff>
    </xdr:from>
    <xdr:to>
      <xdr:col>14</xdr:col>
      <xdr:colOff>704850</xdr:colOff>
      <xdr:row>6</xdr:row>
      <xdr:rowOff>993913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210550" y="2771775"/>
          <a:ext cx="638175" cy="2223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257175</xdr:colOff>
      <xdr:row>7</xdr:row>
      <xdr:rowOff>209550</xdr:rowOff>
    </xdr:from>
    <xdr:to>
      <xdr:col>12</xdr:col>
      <xdr:colOff>523875</xdr:colOff>
      <xdr:row>7</xdr:row>
      <xdr:rowOff>447675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 flipV="1">
          <a:off x="6648450" y="3219450"/>
          <a:ext cx="2667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95250</xdr:colOff>
      <xdr:row>6</xdr:row>
      <xdr:rowOff>371475</xdr:rowOff>
    </xdr:from>
    <xdr:to>
      <xdr:col>15</xdr:col>
      <xdr:colOff>923925</xdr:colOff>
      <xdr:row>6</xdr:row>
      <xdr:rowOff>657225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991600" y="2371725"/>
          <a:ext cx="828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190500</xdr:colOff>
      <xdr:row>5</xdr:row>
      <xdr:rowOff>238125</xdr:rowOff>
    </xdr:from>
    <xdr:to>
      <xdr:col>15</xdr:col>
      <xdr:colOff>647700</xdr:colOff>
      <xdr:row>5</xdr:row>
      <xdr:rowOff>495300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086850" y="15906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35"/>
  <sheetViews>
    <sheetView tabSelected="1" zoomScale="115" zoomScaleNormal="115" workbookViewId="0">
      <pane ySplit="8" topLeftCell="A9" activePane="bottomLeft" state="frozen"/>
      <selection pane="bottomLeft" activeCell="F16" sqref="F16"/>
    </sheetView>
  </sheetViews>
  <sheetFormatPr defaultRowHeight="15" x14ac:dyDescent="0.25"/>
  <cols>
    <col min="1" max="1" width="3.5703125" customWidth="1"/>
    <col min="2" max="2" width="25" style="20" customWidth="1"/>
    <col min="3" max="3" width="7.42578125" style="20" customWidth="1"/>
    <col min="4" max="4" width="10.5703125" style="20" customWidth="1"/>
    <col min="5" max="6" width="8.85546875" customWidth="1"/>
    <col min="7" max="7" width="8.5703125" customWidth="1"/>
    <col min="8" max="8" width="9.28515625" customWidth="1"/>
    <col min="9" max="9" width="8.7109375" hidden="1" customWidth="1"/>
    <col min="10" max="10" width="9.28515625" customWidth="1"/>
    <col min="11" max="11" width="8.7109375" style="18" customWidth="1"/>
    <col min="12" max="12" width="10.85546875" style="18" customWidth="1"/>
    <col min="13" max="14" width="13.140625" customWidth="1"/>
    <col min="15" max="15" width="11.28515625" customWidth="1"/>
    <col min="16" max="16" width="14.140625" style="14" customWidth="1"/>
    <col min="17" max="17" width="2.5703125" customWidth="1"/>
    <col min="18" max="18" width="3" customWidth="1"/>
  </cols>
  <sheetData>
    <row r="1" spans="1:17" x14ac:dyDescent="0.25">
      <c r="N1" s="41"/>
      <c r="O1" s="41"/>
      <c r="P1" s="41"/>
    </row>
    <row r="2" spans="1:17" ht="35.25" customHeight="1" x14ac:dyDescent="0.25">
      <c r="A2" s="40" t="s">
        <v>11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7" ht="30.75" customHeight="1" x14ac:dyDescent="0.25">
      <c r="A3" s="30"/>
      <c r="C3" s="40" t="s">
        <v>55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36"/>
      <c r="Q3" s="36"/>
    </row>
    <row r="4" spans="1:17" ht="25.5" customHeight="1" x14ac:dyDescent="0.25">
      <c r="A4" s="42" t="s">
        <v>14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1:17" ht="11.25" hidden="1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5"/>
      <c r="L5" s="15"/>
      <c r="M5" s="2"/>
      <c r="N5" s="1"/>
      <c r="O5" s="1"/>
      <c r="P5" s="2"/>
    </row>
    <row r="6" spans="1:17" ht="51" customHeight="1" x14ac:dyDescent="0.25">
      <c r="A6" s="44" t="s">
        <v>0</v>
      </c>
      <c r="B6" s="46" t="s">
        <v>3</v>
      </c>
      <c r="C6" s="24"/>
      <c r="D6" s="24"/>
      <c r="E6" s="48" t="s">
        <v>8</v>
      </c>
      <c r="F6" s="49"/>
      <c r="G6" s="49"/>
      <c r="H6" s="49"/>
      <c r="I6" s="49"/>
      <c r="J6" s="50"/>
      <c r="K6" s="51" t="s">
        <v>4</v>
      </c>
      <c r="L6" s="51" t="s">
        <v>9</v>
      </c>
      <c r="M6" s="53" t="s">
        <v>2</v>
      </c>
      <c r="N6" s="53"/>
      <c r="O6" s="53"/>
      <c r="P6" s="9" t="s">
        <v>7</v>
      </c>
    </row>
    <row r="7" spans="1:17" ht="79.5" customHeight="1" x14ac:dyDescent="0.25">
      <c r="A7" s="45"/>
      <c r="B7" s="47"/>
      <c r="C7" s="32" t="s">
        <v>12</v>
      </c>
      <c r="D7" s="32" t="s">
        <v>25</v>
      </c>
      <c r="E7" s="31" t="s">
        <v>22</v>
      </c>
      <c r="F7" s="31" t="s">
        <v>23</v>
      </c>
      <c r="G7" s="31" t="s">
        <v>24</v>
      </c>
      <c r="H7" s="31" t="s">
        <v>35</v>
      </c>
      <c r="I7" s="31" t="s">
        <v>13</v>
      </c>
      <c r="J7" s="10"/>
      <c r="K7" s="52"/>
      <c r="L7" s="52"/>
      <c r="M7" s="11" t="s">
        <v>5</v>
      </c>
      <c r="N7" s="12" t="s">
        <v>1</v>
      </c>
      <c r="O7" s="12" t="s">
        <v>6</v>
      </c>
      <c r="P7" s="13"/>
    </row>
    <row r="8" spans="1:17" ht="44.25" customHeight="1" x14ac:dyDescent="0.25">
      <c r="A8" s="3">
        <v>1</v>
      </c>
      <c r="B8" s="8">
        <v>2</v>
      </c>
      <c r="C8" s="8">
        <v>3</v>
      </c>
      <c r="D8" s="8"/>
      <c r="E8" s="3">
        <v>4</v>
      </c>
      <c r="F8" s="3">
        <v>5</v>
      </c>
      <c r="G8" s="3">
        <v>6</v>
      </c>
      <c r="H8" s="3">
        <v>7</v>
      </c>
      <c r="I8" s="3">
        <v>8</v>
      </c>
      <c r="J8" s="3" t="s">
        <v>15</v>
      </c>
      <c r="K8" s="16">
        <v>8</v>
      </c>
      <c r="L8" s="16" t="s">
        <v>16</v>
      </c>
      <c r="M8" s="4" t="s">
        <v>17</v>
      </c>
      <c r="N8" s="4">
        <v>11</v>
      </c>
      <c r="O8" s="4">
        <v>12</v>
      </c>
      <c r="P8" s="19" t="s">
        <v>18</v>
      </c>
    </row>
    <row r="9" spans="1:17" x14ac:dyDescent="0.25">
      <c r="A9" s="25">
        <v>1</v>
      </c>
      <c r="B9" s="27" t="s">
        <v>36</v>
      </c>
      <c r="C9" s="33" t="s">
        <v>19</v>
      </c>
      <c r="D9" s="34" t="s">
        <v>26</v>
      </c>
      <c r="E9" s="28">
        <v>365</v>
      </c>
      <c r="F9" s="22">
        <v>333.66</v>
      </c>
      <c r="G9" s="22">
        <v>320</v>
      </c>
      <c r="H9" s="6"/>
      <c r="I9" s="6"/>
      <c r="J9" s="29">
        <f t="shared" ref="J9:J29" si="0">E9+F9+G9+H9+I9</f>
        <v>1018.6600000000001</v>
      </c>
      <c r="K9" s="23">
        <v>5</v>
      </c>
      <c r="L9" s="17">
        <v>3</v>
      </c>
      <c r="M9" s="6">
        <f t="shared" ref="M9:M29" si="1">ROUND(AVERAGE(E9:I9),2)</f>
        <v>339.55</v>
      </c>
      <c r="N9" s="6">
        <f t="shared" ref="N9:N29" si="2">STDEV(E9:I9)</f>
        <v>23.071595812455911</v>
      </c>
      <c r="O9" s="7">
        <f t="shared" ref="O9:O29" si="3">N9/M9</f>
        <v>6.7947565343707578E-2</v>
      </c>
      <c r="P9" s="5">
        <f t="shared" ref="P9:P29" si="4">K9*M9</f>
        <v>1697.75</v>
      </c>
    </row>
    <row r="10" spans="1:17" x14ac:dyDescent="0.25">
      <c r="A10" s="25">
        <v>2</v>
      </c>
      <c r="B10" s="27" t="s">
        <v>37</v>
      </c>
      <c r="C10" s="33" t="s">
        <v>19</v>
      </c>
      <c r="D10" s="34" t="s">
        <v>27</v>
      </c>
      <c r="E10" s="26">
        <v>570</v>
      </c>
      <c r="F10" s="22">
        <v>471.05</v>
      </c>
      <c r="G10" s="22">
        <v>451.76</v>
      </c>
      <c r="H10" s="6"/>
      <c r="I10" s="6"/>
      <c r="J10" s="29">
        <f t="shared" si="0"/>
        <v>1492.81</v>
      </c>
      <c r="K10" s="23">
        <v>4</v>
      </c>
      <c r="L10" s="17">
        <v>3</v>
      </c>
      <c r="M10" s="6">
        <f t="shared" si="1"/>
        <v>497.6</v>
      </c>
      <c r="N10" s="6">
        <f t="shared" si="2"/>
        <v>63.434880257894164</v>
      </c>
      <c r="O10" s="7">
        <f t="shared" si="3"/>
        <v>0.12748167254399953</v>
      </c>
      <c r="P10" s="5">
        <f t="shared" si="4"/>
        <v>1990.4</v>
      </c>
    </row>
    <row r="11" spans="1:17" x14ac:dyDescent="0.25">
      <c r="A11" s="25">
        <v>3</v>
      </c>
      <c r="B11" s="27" t="s">
        <v>38</v>
      </c>
      <c r="C11" s="33" t="s">
        <v>19</v>
      </c>
      <c r="D11" s="34" t="s">
        <v>27</v>
      </c>
      <c r="E11" s="26">
        <v>300</v>
      </c>
      <c r="F11" s="22">
        <v>201.24</v>
      </c>
      <c r="G11" s="22">
        <v>193</v>
      </c>
      <c r="H11" s="6"/>
      <c r="I11" s="6"/>
      <c r="J11" s="29">
        <f t="shared" si="0"/>
        <v>694.24</v>
      </c>
      <c r="K11" s="23">
        <v>7</v>
      </c>
      <c r="L11" s="17">
        <v>3</v>
      </c>
      <c r="M11" s="6">
        <f t="shared" si="1"/>
        <v>231.41</v>
      </c>
      <c r="N11" s="6">
        <f t="shared" si="2"/>
        <v>59.540511698618609</v>
      </c>
      <c r="O11" s="7">
        <f t="shared" si="3"/>
        <v>0.25729446306822784</v>
      </c>
      <c r="P11" s="5">
        <f t="shared" si="4"/>
        <v>1619.87</v>
      </c>
    </row>
    <row r="12" spans="1:17" x14ac:dyDescent="0.25">
      <c r="A12" s="25">
        <v>4</v>
      </c>
      <c r="B12" s="27" t="s">
        <v>39</v>
      </c>
      <c r="C12" s="33" t="s">
        <v>19</v>
      </c>
      <c r="D12" s="34" t="s">
        <v>28</v>
      </c>
      <c r="E12" s="26">
        <v>650</v>
      </c>
      <c r="F12" s="22">
        <v>615.19000000000005</v>
      </c>
      <c r="G12" s="22">
        <v>590</v>
      </c>
      <c r="H12" s="6"/>
      <c r="I12" s="6"/>
      <c r="J12" s="29">
        <f t="shared" si="0"/>
        <v>1855.19</v>
      </c>
      <c r="K12" s="23">
        <v>25</v>
      </c>
      <c r="L12" s="17">
        <v>3</v>
      </c>
      <c r="M12" s="6">
        <f t="shared" si="1"/>
        <v>618.4</v>
      </c>
      <c r="N12" s="6">
        <f t="shared" si="2"/>
        <v>30.128259712989287</v>
      </c>
      <c r="O12" s="7">
        <f t="shared" si="3"/>
        <v>4.8719695525532486E-2</v>
      </c>
      <c r="P12" s="5">
        <f t="shared" si="4"/>
        <v>15460</v>
      </c>
    </row>
    <row r="13" spans="1:17" x14ac:dyDescent="0.25">
      <c r="A13" s="25">
        <f t="shared" ref="A13:A23" si="5">A12+1</f>
        <v>5</v>
      </c>
      <c r="B13" s="27" t="s">
        <v>54</v>
      </c>
      <c r="C13" s="33" t="s">
        <v>19</v>
      </c>
      <c r="D13" s="34" t="s">
        <v>28</v>
      </c>
      <c r="E13" s="26">
        <v>950</v>
      </c>
      <c r="F13" s="22">
        <v>1008.29</v>
      </c>
      <c r="G13" s="22">
        <v>967</v>
      </c>
      <c r="H13" s="6"/>
      <c r="I13" s="6"/>
      <c r="J13" s="29">
        <f t="shared" si="0"/>
        <v>2925.29</v>
      </c>
      <c r="K13" s="23">
        <v>3</v>
      </c>
      <c r="L13" s="17">
        <v>3</v>
      </c>
      <c r="M13" s="6">
        <f t="shared" si="1"/>
        <v>975.1</v>
      </c>
      <c r="N13" s="6">
        <f t="shared" si="2"/>
        <v>29.976624782208756</v>
      </c>
      <c r="O13" s="7">
        <f t="shared" si="3"/>
        <v>3.0742103150660192E-2</v>
      </c>
      <c r="P13" s="5">
        <f t="shared" si="4"/>
        <v>2925.3</v>
      </c>
    </row>
    <row r="14" spans="1:17" x14ac:dyDescent="0.25">
      <c r="A14" s="25">
        <v>6</v>
      </c>
      <c r="B14" s="27" t="s">
        <v>40</v>
      </c>
      <c r="C14" s="33" t="s">
        <v>19</v>
      </c>
      <c r="D14" s="34" t="s">
        <v>56</v>
      </c>
      <c r="E14" s="26">
        <v>700</v>
      </c>
      <c r="F14" s="22">
        <v>679.84</v>
      </c>
      <c r="G14" s="22">
        <v>652</v>
      </c>
      <c r="H14" s="6"/>
      <c r="I14" s="6"/>
      <c r="J14" s="29">
        <f t="shared" si="0"/>
        <v>2031.8400000000001</v>
      </c>
      <c r="K14" s="23">
        <v>1</v>
      </c>
      <c r="L14" s="17">
        <v>3</v>
      </c>
      <c r="M14" s="6">
        <f t="shared" si="1"/>
        <v>677.28</v>
      </c>
      <c r="N14" s="6">
        <f t="shared" si="2"/>
        <v>24.102182473792702</v>
      </c>
      <c r="O14" s="7">
        <f t="shared" si="3"/>
        <v>3.558673292256187E-2</v>
      </c>
      <c r="P14" s="5">
        <f t="shared" si="4"/>
        <v>677.28</v>
      </c>
    </row>
    <row r="15" spans="1:17" x14ac:dyDescent="0.25">
      <c r="A15" s="25">
        <v>7</v>
      </c>
      <c r="B15" s="27" t="s">
        <v>41</v>
      </c>
      <c r="C15" s="33" t="s">
        <v>19</v>
      </c>
      <c r="D15" s="34" t="s">
        <v>28</v>
      </c>
      <c r="E15" s="26">
        <v>242</v>
      </c>
      <c r="F15" s="22">
        <v>234.61</v>
      </c>
      <c r="G15" s="22">
        <v>225</v>
      </c>
      <c r="H15" s="6"/>
      <c r="I15" s="6"/>
      <c r="J15" s="29">
        <f t="shared" si="0"/>
        <v>701.61</v>
      </c>
      <c r="K15" s="23">
        <v>19</v>
      </c>
      <c r="L15" s="17">
        <v>3</v>
      </c>
      <c r="M15" s="6">
        <f t="shared" si="1"/>
        <v>233.87</v>
      </c>
      <c r="N15" s="6">
        <f t="shared" si="2"/>
        <v>8.5241245884841454</v>
      </c>
      <c r="O15" s="7">
        <f t="shared" si="3"/>
        <v>3.6448131818891456E-2</v>
      </c>
      <c r="P15" s="5">
        <f t="shared" si="4"/>
        <v>4443.53</v>
      </c>
    </row>
    <row r="16" spans="1:17" x14ac:dyDescent="0.25">
      <c r="A16" s="25">
        <v>8</v>
      </c>
      <c r="B16" s="27" t="s">
        <v>41</v>
      </c>
      <c r="C16" s="33" t="s">
        <v>19</v>
      </c>
      <c r="D16" s="34" t="s">
        <v>28</v>
      </c>
      <c r="E16" s="26">
        <v>705</v>
      </c>
      <c r="F16" s="22">
        <v>679.84</v>
      </c>
      <c r="G16" s="22">
        <v>652</v>
      </c>
      <c r="H16" s="6"/>
      <c r="I16" s="6"/>
      <c r="J16" s="29">
        <f t="shared" si="0"/>
        <v>2036.8400000000001</v>
      </c>
      <c r="K16" s="23">
        <v>10</v>
      </c>
      <c r="L16" s="17">
        <v>3</v>
      </c>
      <c r="M16" s="6">
        <f t="shared" si="1"/>
        <v>678.95</v>
      </c>
      <c r="N16" s="6">
        <f t="shared" si="2"/>
        <v>26.511290676489768</v>
      </c>
      <c r="O16" s="7">
        <f t="shared" si="3"/>
        <v>3.9047486083643515E-2</v>
      </c>
      <c r="P16" s="5">
        <f t="shared" si="4"/>
        <v>6789.5</v>
      </c>
    </row>
    <row r="17" spans="1:16" x14ac:dyDescent="0.25">
      <c r="A17" s="25">
        <v>9</v>
      </c>
      <c r="B17" s="27" t="s">
        <v>42</v>
      </c>
      <c r="C17" s="33" t="s">
        <v>19</v>
      </c>
      <c r="D17" s="34" t="s">
        <v>28</v>
      </c>
      <c r="E17" s="26">
        <v>595</v>
      </c>
      <c r="F17" s="22">
        <v>513.01</v>
      </c>
      <c r="G17" s="22">
        <v>492</v>
      </c>
      <c r="H17" s="6"/>
      <c r="I17" s="6"/>
      <c r="J17" s="29">
        <f t="shared" si="0"/>
        <v>1600.01</v>
      </c>
      <c r="K17" s="23">
        <v>12</v>
      </c>
      <c r="L17" s="17">
        <v>3</v>
      </c>
      <c r="M17" s="6">
        <f t="shared" si="1"/>
        <v>533.34</v>
      </c>
      <c r="N17" s="6">
        <f t="shared" si="2"/>
        <v>54.425453910218643</v>
      </c>
      <c r="O17" s="7">
        <f t="shared" si="3"/>
        <v>0.10204645050102869</v>
      </c>
      <c r="P17" s="5">
        <f t="shared" si="4"/>
        <v>6400.08</v>
      </c>
    </row>
    <row r="18" spans="1:16" x14ac:dyDescent="0.25">
      <c r="A18" s="25">
        <v>10</v>
      </c>
      <c r="B18" s="27" t="s">
        <v>43</v>
      </c>
      <c r="C18" s="33" t="s">
        <v>19</v>
      </c>
      <c r="D18" s="34" t="s">
        <v>29</v>
      </c>
      <c r="E18" s="26">
        <v>95</v>
      </c>
      <c r="F18" s="22">
        <v>88.63</v>
      </c>
      <c r="G18" s="22">
        <v>85</v>
      </c>
      <c r="H18" s="6"/>
      <c r="I18" s="6"/>
      <c r="J18" s="29">
        <f t="shared" si="0"/>
        <v>268.63</v>
      </c>
      <c r="K18" s="23">
        <v>45</v>
      </c>
      <c r="L18" s="17">
        <v>3</v>
      </c>
      <c r="M18" s="6">
        <f t="shared" si="1"/>
        <v>89.54</v>
      </c>
      <c r="N18" s="6">
        <f t="shared" si="2"/>
        <v>5.0621767386504137</v>
      </c>
      <c r="O18" s="7">
        <f t="shared" si="3"/>
        <v>5.6535366748385225E-2</v>
      </c>
      <c r="P18" s="5">
        <f t="shared" si="4"/>
        <v>4029.3</v>
      </c>
    </row>
    <row r="19" spans="1:16" ht="24" x14ac:dyDescent="0.25">
      <c r="A19" s="25">
        <v>11</v>
      </c>
      <c r="B19" s="27" t="s">
        <v>44</v>
      </c>
      <c r="C19" s="33" t="s">
        <v>19</v>
      </c>
      <c r="D19" s="34" t="s">
        <v>29</v>
      </c>
      <c r="E19" s="26">
        <v>405</v>
      </c>
      <c r="F19" s="22">
        <v>375.37</v>
      </c>
      <c r="G19" s="22">
        <v>360</v>
      </c>
      <c r="H19" s="6"/>
      <c r="I19" s="6"/>
      <c r="J19" s="29">
        <f t="shared" si="0"/>
        <v>1140.3699999999999</v>
      </c>
      <c r="K19" s="23">
        <v>10</v>
      </c>
      <c r="L19" s="17">
        <v>3</v>
      </c>
      <c r="M19" s="6">
        <f t="shared" si="1"/>
        <v>380.12</v>
      </c>
      <c r="N19" s="6">
        <f t="shared" si="2"/>
        <v>22.873470076342446</v>
      </c>
      <c r="O19" s="7">
        <f t="shared" si="3"/>
        <v>6.0174339883043368E-2</v>
      </c>
      <c r="P19" s="5">
        <f t="shared" si="4"/>
        <v>3801.2</v>
      </c>
    </row>
    <row r="20" spans="1:16" ht="24" x14ac:dyDescent="0.25">
      <c r="A20" s="25">
        <v>12</v>
      </c>
      <c r="B20" s="27" t="s">
        <v>45</v>
      </c>
      <c r="C20" s="33" t="s">
        <v>19</v>
      </c>
      <c r="D20" s="34" t="s">
        <v>30</v>
      </c>
      <c r="E20" s="26">
        <v>920</v>
      </c>
      <c r="F20" s="22">
        <v>928</v>
      </c>
      <c r="G20" s="22">
        <v>890</v>
      </c>
      <c r="H20" s="6"/>
      <c r="I20" s="6"/>
      <c r="J20" s="29">
        <f t="shared" si="0"/>
        <v>2738</v>
      </c>
      <c r="K20" s="23">
        <v>2</v>
      </c>
      <c r="L20" s="17">
        <v>3</v>
      </c>
      <c r="M20" s="6">
        <f t="shared" si="1"/>
        <v>912.67</v>
      </c>
      <c r="N20" s="6">
        <f t="shared" si="2"/>
        <v>20.033305601755625</v>
      </c>
      <c r="O20" s="7">
        <f t="shared" si="3"/>
        <v>2.195021815306258E-2</v>
      </c>
      <c r="P20" s="5">
        <f t="shared" si="4"/>
        <v>1825.34</v>
      </c>
    </row>
    <row r="21" spans="1:16" x14ac:dyDescent="0.25">
      <c r="A21" s="25">
        <v>13</v>
      </c>
      <c r="B21" s="27" t="s">
        <v>46</v>
      </c>
      <c r="C21" s="33" t="s">
        <v>19</v>
      </c>
      <c r="D21" s="34" t="s">
        <v>31</v>
      </c>
      <c r="E21" s="26">
        <v>110</v>
      </c>
      <c r="F21" s="22">
        <v>90.71</v>
      </c>
      <c r="G21" s="22">
        <v>87</v>
      </c>
      <c r="H21" s="6"/>
      <c r="I21" s="6"/>
      <c r="J21" s="29">
        <f t="shared" si="0"/>
        <v>287.70999999999998</v>
      </c>
      <c r="K21" s="23">
        <v>12</v>
      </c>
      <c r="L21" s="17">
        <v>3</v>
      </c>
      <c r="M21" s="6">
        <f t="shared" si="1"/>
        <v>95.9</v>
      </c>
      <c r="N21" s="6">
        <f t="shared" si="2"/>
        <v>12.348199598862035</v>
      </c>
      <c r="O21" s="7">
        <f t="shared" si="3"/>
        <v>0.12876120541044875</v>
      </c>
      <c r="P21" s="5">
        <f t="shared" si="4"/>
        <v>1150.8000000000002</v>
      </c>
    </row>
    <row r="22" spans="1:16" x14ac:dyDescent="0.25">
      <c r="A22" s="25">
        <v>14</v>
      </c>
      <c r="B22" s="27" t="s">
        <v>47</v>
      </c>
      <c r="C22" s="33" t="s">
        <v>19</v>
      </c>
      <c r="D22" s="34" t="s">
        <v>32</v>
      </c>
      <c r="E22" s="26">
        <v>490</v>
      </c>
      <c r="F22" s="22">
        <v>455.66</v>
      </c>
      <c r="G22" s="22">
        <v>437</v>
      </c>
      <c r="H22" s="6"/>
      <c r="I22" s="6"/>
      <c r="J22" s="29">
        <f t="shared" si="0"/>
        <v>1382.66</v>
      </c>
      <c r="K22" s="23">
        <v>10</v>
      </c>
      <c r="L22" s="17">
        <v>3</v>
      </c>
      <c r="M22" s="6">
        <f t="shared" si="1"/>
        <v>460.89</v>
      </c>
      <c r="N22" s="6">
        <f t="shared" si="2"/>
        <v>26.883796854859121</v>
      </c>
      <c r="O22" s="7">
        <f t="shared" si="3"/>
        <v>5.8330180422354841E-2</v>
      </c>
      <c r="P22" s="5">
        <f t="shared" si="4"/>
        <v>4608.8999999999996</v>
      </c>
    </row>
    <row r="23" spans="1:16" x14ac:dyDescent="0.25">
      <c r="A23" s="25">
        <f t="shared" si="5"/>
        <v>15</v>
      </c>
      <c r="B23" s="27" t="s">
        <v>48</v>
      </c>
      <c r="C23" s="33" t="s">
        <v>19</v>
      </c>
      <c r="D23" s="34" t="s">
        <v>27</v>
      </c>
      <c r="E23" s="26">
        <v>150</v>
      </c>
      <c r="F23" s="22">
        <v>140.76</v>
      </c>
      <c r="G23" s="22">
        <v>135</v>
      </c>
      <c r="H23" s="6"/>
      <c r="I23" s="6"/>
      <c r="J23" s="29">
        <f t="shared" si="0"/>
        <v>425.76</v>
      </c>
      <c r="K23" s="23">
        <v>17</v>
      </c>
      <c r="L23" s="17">
        <v>3</v>
      </c>
      <c r="M23" s="6">
        <f t="shared" si="1"/>
        <v>141.91999999999999</v>
      </c>
      <c r="N23" s="6">
        <f t="shared" si="2"/>
        <v>7.5669809039008422</v>
      </c>
      <c r="O23" s="7">
        <f t="shared" si="3"/>
        <v>5.3318636583292299E-2</v>
      </c>
      <c r="P23" s="5">
        <f t="shared" si="4"/>
        <v>2412.64</v>
      </c>
    </row>
    <row r="24" spans="1:16" x14ac:dyDescent="0.25">
      <c r="A24" s="25">
        <v>16</v>
      </c>
      <c r="B24" s="27" t="s">
        <v>49</v>
      </c>
      <c r="C24" s="33" t="s">
        <v>20</v>
      </c>
      <c r="D24" s="34" t="s">
        <v>33</v>
      </c>
      <c r="E24" s="26">
        <v>430</v>
      </c>
      <c r="F24" s="22">
        <v>406.65</v>
      </c>
      <c r="G24" s="22">
        <v>390</v>
      </c>
      <c r="H24" s="6"/>
      <c r="I24" s="6"/>
      <c r="J24" s="29">
        <f t="shared" si="0"/>
        <v>1226.6500000000001</v>
      </c>
      <c r="K24" s="23">
        <v>1</v>
      </c>
      <c r="L24" s="17">
        <v>3</v>
      </c>
      <c r="M24" s="6">
        <f t="shared" si="1"/>
        <v>408.88</v>
      </c>
      <c r="N24" s="6">
        <f t="shared" si="2"/>
        <v>20.093303196172933</v>
      </c>
      <c r="O24" s="7">
        <f t="shared" si="3"/>
        <v>4.9142298953661054E-2</v>
      </c>
      <c r="P24" s="5">
        <f t="shared" si="4"/>
        <v>408.88</v>
      </c>
    </row>
    <row r="25" spans="1:16" x14ac:dyDescent="0.25">
      <c r="A25" s="25">
        <v>17</v>
      </c>
      <c r="B25" s="27" t="s">
        <v>50</v>
      </c>
      <c r="C25" s="33" t="s">
        <v>20</v>
      </c>
      <c r="D25" s="34" t="s">
        <v>33</v>
      </c>
      <c r="E25" s="26">
        <v>640</v>
      </c>
      <c r="F25" s="22">
        <v>656.9</v>
      </c>
      <c r="G25" s="22">
        <v>630</v>
      </c>
      <c r="H25" s="6"/>
      <c r="I25" s="6"/>
      <c r="J25" s="29">
        <f t="shared" si="0"/>
        <v>1926.9</v>
      </c>
      <c r="K25" s="23">
        <v>1</v>
      </c>
      <c r="L25" s="17">
        <v>3</v>
      </c>
      <c r="M25" s="6">
        <f t="shared" si="1"/>
        <v>642.29999999999995</v>
      </c>
      <c r="N25" s="6">
        <f t="shared" si="2"/>
        <v>13.596690773861104</v>
      </c>
      <c r="O25" s="7">
        <f t="shared" si="3"/>
        <v>2.1168754124024761E-2</v>
      </c>
      <c r="P25" s="5">
        <f t="shared" si="4"/>
        <v>642.29999999999995</v>
      </c>
    </row>
    <row r="26" spans="1:16" x14ac:dyDescent="0.25">
      <c r="A26" s="25">
        <v>18</v>
      </c>
      <c r="B26" s="27" t="s">
        <v>51</v>
      </c>
      <c r="C26" s="33" t="s">
        <v>21</v>
      </c>
      <c r="D26" s="34" t="s">
        <v>34</v>
      </c>
      <c r="E26" s="26">
        <v>35</v>
      </c>
      <c r="F26" s="22">
        <v>19.77</v>
      </c>
      <c r="G26" s="22"/>
      <c r="H26" s="6">
        <v>36.99</v>
      </c>
      <c r="I26" s="6"/>
      <c r="J26" s="29">
        <f t="shared" si="0"/>
        <v>91.759999999999991</v>
      </c>
      <c r="K26" s="23">
        <v>30</v>
      </c>
      <c r="L26" s="17">
        <v>3</v>
      </c>
      <c r="M26" s="6">
        <f t="shared" si="1"/>
        <v>30.59</v>
      </c>
      <c r="N26" s="6">
        <f t="shared" si="2"/>
        <v>9.4202034656016664</v>
      </c>
      <c r="O26" s="7">
        <f t="shared" si="3"/>
        <v>0.30795042385098614</v>
      </c>
      <c r="P26" s="6">
        <f t="shared" si="4"/>
        <v>917.7</v>
      </c>
    </row>
    <row r="27" spans="1:16" x14ac:dyDescent="0.25">
      <c r="A27" s="25">
        <v>19</v>
      </c>
      <c r="B27" s="27" t="s">
        <v>52</v>
      </c>
      <c r="C27" s="33" t="s">
        <v>19</v>
      </c>
      <c r="D27" s="34" t="s">
        <v>26</v>
      </c>
      <c r="E27" s="26">
        <v>120</v>
      </c>
      <c r="F27" s="22">
        <v>124.08</v>
      </c>
      <c r="G27" s="22">
        <v>119</v>
      </c>
      <c r="H27" s="6"/>
      <c r="I27" s="6"/>
      <c r="J27" s="29">
        <f t="shared" si="0"/>
        <v>363.08</v>
      </c>
      <c r="K27" s="23">
        <v>6</v>
      </c>
      <c r="L27" s="17">
        <v>3</v>
      </c>
      <c r="M27" s="6">
        <f t="shared" si="1"/>
        <v>121.03</v>
      </c>
      <c r="N27" s="6">
        <f t="shared" si="2"/>
        <v>2.6911212037612366</v>
      </c>
      <c r="O27" s="7">
        <f t="shared" si="3"/>
        <v>2.2235158256310308E-2</v>
      </c>
      <c r="P27" s="5">
        <f t="shared" si="4"/>
        <v>726.18000000000006</v>
      </c>
    </row>
    <row r="28" spans="1:16" x14ac:dyDescent="0.25">
      <c r="A28" s="25">
        <v>20</v>
      </c>
      <c r="B28" s="27" t="s">
        <v>52</v>
      </c>
      <c r="C28" s="33" t="s">
        <v>19</v>
      </c>
      <c r="D28" s="34" t="s">
        <v>26</v>
      </c>
      <c r="E28" s="26">
        <v>229</v>
      </c>
      <c r="F28" s="22">
        <v>225.22</v>
      </c>
      <c r="G28" s="22">
        <v>216</v>
      </c>
      <c r="H28" s="6"/>
      <c r="I28" s="6"/>
      <c r="J28" s="29">
        <f t="shared" si="0"/>
        <v>670.22</v>
      </c>
      <c r="K28" s="23">
        <v>6</v>
      </c>
      <c r="L28" s="17">
        <v>3</v>
      </c>
      <c r="M28" s="6">
        <f t="shared" si="1"/>
        <v>223.41</v>
      </c>
      <c r="N28" s="6">
        <f t="shared" si="2"/>
        <v>6.6870122875117657</v>
      </c>
      <c r="O28" s="7">
        <f t="shared" si="3"/>
        <v>2.9931571046559087E-2</v>
      </c>
      <c r="P28" s="5">
        <f t="shared" si="4"/>
        <v>1340.46</v>
      </c>
    </row>
    <row r="29" spans="1:16" ht="23.25" customHeight="1" x14ac:dyDescent="0.25">
      <c r="A29" s="25">
        <f t="shared" ref="A29" si="6">A28+1</f>
        <v>21</v>
      </c>
      <c r="B29" s="35" t="s">
        <v>53</v>
      </c>
      <c r="C29" s="33" t="s">
        <v>19</v>
      </c>
      <c r="D29" s="34" t="s">
        <v>26</v>
      </c>
      <c r="E29" s="26">
        <v>820</v>
      </c>
      <c r="F29" s="22">
        <v>841.46</v>
      </c>
      <c r="G29" s="22">
        <v>807</v>
      </c>
      <c r="H29" s="6"/>
      <c r="I29" s="6"/>
      <c r="J29" s="29">
        <f t="shared" si="0"/>
        <v>2468.46</v>
      </c>
      <c r="K29" s="23">
        <v>5</v>
      </c>
      <c r="L29" s="17">
        <v>3</v>
      </c>
      <c r="M29" s="6">
        <f t="shared" si="1"/>
        <v>822.82</v>
      </c>
      <c r="N29" s="6">
        <f t="shared" si="2"/>
        <v>17.402218249407191</v>
      </c>
      <c r="O29" s="7">
        <f t="shared" si="3"/>
        <v>2.1149483786742168E-2</v>
      </c>
      <c r="P29" s="5">
        <f t="shared" si="4"/>
        <v>4114.1000000000004</v>
      </c>
    </row>
    <row r="30" spans="1:16" ht="18" customHeight="1" x14ac:dyDescent="0.25">
      <c r="A30" s="37" t="s">
        <v>10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9"/>
      <c r="P30" s="19">
        <f>SUM(P9:P29)</f>
        <v>67981.509999999995</v>
      </c>
    </row>
    <row r="31" spans="1:16" x14ac:dyDescent="0.25">
      <c r="A31" s="1"/>
      <c r="E31" s="1"/>
      <c r="F31" s="1"/>
      <c r="G31" s="1"/>
      <c r="H31" s="1"/>
      <c r="I31" s="1"/>
      <c r="J31" s="1"/>
      <c r="K31" s="15"/>
      <c r="L31" s="15"/>
      <c r="M31" s="2"/>
      <c r="N31" s="1"/>
      <c r="O31" s="1"/>
      <c r="P31" s="2"/>
    </row>
    <row r="35" spans="8:8" x14ac:dyDescent="0.25">
      <c r="H35" s="21"/>
    </row>
  </sheetData>
  <autoFilter ref="A8:P30"/>
  <mergeCells count="11">
    <mergeCell ref="A30:O30"/>
    <mergeCell ref="C3:O3"/>
    <mergeCell ref="N1:P1"/>
    <mergeCell ref="A2:P2"/>
    <mergeCell ref="A4:P4"/>
    <mergeCell ref="A6:A7"/>
    <mergeCell ref="B6:B7"/>
    <mergeCell ref="E6:J6"/>
    <mergeCell ref="K6:K7"/>
    <mergeCell ref="L6:L7"/>
    <mergeCell ref="M6:O6"/>
  </mergeCells>
  <pageMargins left="0.23622047244094491" right="0.23622047244094491" top="0.55118110236220474" bottom="0.35433070866141736" header="0.11811023622047245" footer="0.11811023622047245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Ольга Д. Павлюченко</cp:lastModifiedBy>
  <cp:lastPrinted>2026-05-27T07:37:56Z</cp:lastPrinted>
  <dcterms:created xsi:type="dcterms:W3CDTF">2011-08-15T06:57:36Z</dcterms:created>
  <dcterms:modified xsi:type="dcterms:W3CDTF">2026-06-02T09:15:09Z</dcterms:modified>
</cp:coreProperties>
</file>