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Z:\ГЦРПО\2026\Закупки\2 Ед. поставщик\2 Содержание\0000_26 - уборка склада 2 - контрагент\2 Контракт\1 Согласование\"/>
    </mc:Choice>
  </mc:AlternateContent>
  <xr:revisionPtr revIDLastSave="0" documentId="13_ncr:1_{7A37EA82-BA54-402E-AF0D-89581DC41D1C}" xr6:coauthVersionLast="36" xr6:coauthVersionMax="36" xr10:uidLastSave="{00000000-0000-0000-0000-000000000000}"/>
  <workbookProtection workbookAlgorithmName="SHA-512" workbookHashValue="KCU3tchkly6nwToyR4apf/t9rhZ2zK1QzAzG288e4sd3is8z68tTw0YFS57c28z28xasmJwmoyRzBPooBhXytQ==" workbookSaltValue="89tbzmVdk4yCyVD801PETw==" workbookSpinCount="100000" lockStructure="1"/>
  <bookViews>
    <workbookView xWindow="0" yWindow="0" windowWidth="28800" windowHeight="12225" xr2:uid="{00000000-000D-0000-FFFF-FFFF00000000}"/>
  </bookViews>
  <sheets>
    <sheet name="Лист1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6" l="1"/>
  <c r="P4" i="6" s="1"/>
  <c r="R4" i="6" s="1"/>
  <c r="S4" i="6" s="1"/>
  <c r="N4" i="6"/>
  <c r="O4" i="6" l="1"/>
  <c r="M3" i="6"/>
  <c r="P3" i="6" s="1"/>
  <c r="R3" i="6" s="1"/>
  <c r="S3" i="6" s="1"/>
  <c r="N3" i="6"/>
  <c r="O3" i="6" l="1"/>
  <c r="M2" i="6"/>
  <c r="P2" i="6" s="1"/>
  <c r="R2" i="6" s="1"/>
  <c r="S2" i="6" s="1"/>
  <c r="S5" i="6" s="1"/>
  <c r="L5" i="6"/>
  <c r="K5" i="6"/>
  <c r="J5" i="6"/>
  <c r="I5" i="6"/>
  <c r="H5" i="6"/>
  <c r="G5" i="6"/>
  <c r="N2" i="6"/>
  <c r="O2" i="6" l="1"/>
</calcChain>
</file>

<file path=xl/sharedStrings.xml><?xml version="1.0" encoding="utf-8"?>
<sst xmlns="http://schemas.openxmlformats.org/spreadsheetml/2006/main" count="32" uniqueCount="27">
  <si>
    <t>Наименование ТРУ</t>
  </si>
  <si>
    <t>Ед. изм.</t>
  </si>
  <si>
    <t>Мин. предложение</t>
  </si>
  <si>
    <t>Ср. квадрат. отклонение</t>
  </si>
  <si>
    <t>Коэфф. вариации</t>
  </si>
  <si>
    <t>Цена для расчета</t>
  </si>
  <si>
    <t>Коэфф. пересчета</t>
  </si>
  <si>
    <t>Итог</t>
  </si>
  <si>
    <t>Кол-во</t>
  </si>
  <si>
    <t>Код КТРУ</t>
  </si>
  <si>
    <t>Ср. арифмет.</t>
  </si>
  <si>
    <t>Источник 1</t>
  </si>
  <si>
    <t>Источник 2</t>
  </si>
  <si>
    <t>Источник 3</t>
  </si>
  <si>
    <t>Источник 4</t>
  </si>
  <si>
    <t>Источник 5</t>
  </si>
  <si>
    <t>Сумма</t>
  </si>
  <si>
    <t>Код ОКПД 2 / ККН</t>
  </si>
  <si>
    <t>Предел. цена / тариф</t>
  </si>
  <si>
    <t>Цена итоговая</t>
  </si>
  <si>
    <t>81.21.10.000</t>
  </si>
  <si>
    <t>81.21.10.00</t>
  </si>
  <si>
    <t>кв.м</t>
  </si>
  <si>
    <t>-</t>
  </si>
  <si>
    <t>Услуги по уборке складских помещений 5-го этажа (четные рабочие дни)</t>
  </si>
  <si>
    <t>Услуги по уборке складских помещений 1-го  этажа (нечетные рабочие дни)</t>
  </si>
  <si>
    <t>Услуги по уборке складских помещений 3-го этажа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</si>
</sst>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_ ;[Red]\-#,##0.0000\ "/>
    <numFmt numFmtId="165" formatCode="#,##0.00_ ;[Red]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top"/>
      <protection locked="0"/>
    </xf>
    <xf numFmtId="49" fontId="1" fillId="0" borderId="0" xfId="0" applyNumberFormat="1" applyFont="1" applyFill="1" applyBorder="1" applyAlignment="1" applyProtection="1">
      <alignment vertical="top"/>
      <protection locked="0"/>
    </xf>
    <xf numFmtId="165" fontId="1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0" fontId="2" fillId="0" borderId="0" xfId="0" applyNumberFormat="1" applyFont="1" applyFill="1" applyBorder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vertical="top"/>
      <protection locked="0"/>
    </xf>
    <xf numFmtId="165" fontId="3" fillId="0" borderId="0" xfId="0" applyNumberFormat="1" applyFont="1" applyFill="1" applyBorder="1" applyAlignment="1" applyProtection="1">
      <alignment vertical="top"/>
      <protection locked="0"/>
    </xf>
    <xf numFmtId="164" fontId="3" fillId="0" borderId="0" xfId="0" applyNumberFormat="1" applyFont="1" applyFill="1" applyBorder="1" applyAlignment="1" applyProtection="1">
      <alignment vertical="top"/>
      <protection locked="0"/>
    </xf>
    <xf numFmtId="0" fontId="2" fillId="0" borderId="0" xfId="0" applyNumberFormat="1" applyFont="1" applyFill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 wrapText="1"/>
      <protection locked="0"/>
    </xf>
    <xf numFmtId="0" fontId="2" fillId="0" borderId="1" xfId="0" applyNumberFormat="1" applyFont="1" applyBorder="1" applyAlignment="1" applyProtection="1">
      <alignment vertical="top" wrapText="1"/>
      <protection locked="0"/>
    </xf>
    <xf numFmtId="49" fontId="1" fillId="0" borderId="1" xfId="0" applyNumberFormat="1" applyFont="1" applyBorder="1" applyAlignment="1" applyProtection="1">
      <alignment vertical="top"/>
      <protection locked="0"/>
    </xf>
    <xf numFmtId="165" fontId="1" fillId="0" borderId="1" xfId="0" applyNumberFormat="1" applyFont="1" applyBorder="1" applyAlignment="1" applyProtection="1">
      <alignment vertical="top"/>
      <protection locked="0"/>
    </xf>
    <xf numFmtId="165" fontId="4" fillId="0" borderId="1" xfId="0" applyNumberFormat="1" applyFont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5" fillId="0" borderId="2" xfId="0" applyFont="1" applyBorder="1" applyAlignment="1" applyProtection="1">
      <alignment horizontal="right" vertical="top" wrapText="1"/>
      <protection locked="0"/>
    </xf>
    <xf numFmtId="0" fontId="5" fillId="0" borderId="3" xfId="0" applyFont="1" applyBorder="1" applyAlignment="1" applyProtection="1">
      <alignment horizontal="right" vertical="top" wrapText="1"/>
      <protection locked="0"/>
    </xf>
    <xf numFmtId="0" fontId="5" fillId="0" borderId="4" xfId="0" applyFont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НМЦК3" displayName="НМЦК3" ref="A1:S5" totalsRowCount="1" headerRowDxfId="40" dataDxfId="39" totalsRowDxfId="38">
  <tableColumns count="19">
    <tableColumn id="23" xr3:uid="{00000000-0010-0000-0000-000017000000}" name="Код ОКПД 2 / ККН" totalsRowLabel="Итог" dataDxfId="37" totalsRowDxfId="18"/>
    <tableColumn id="2" xr3:uid="{00000000-0010-0000-0000-000002000000}" name="Код КТРУ" dataDxfId="36" totalsRowDxfId="17"/>
    <tableColumn id="4" xr3:uid="{00000000-0010-0000-0000-000004000000}" name="Наименование ТРУ" dataDxfId="35" totalsRowDxfId="16"/>
    <tableColumn id="19" xr3:uid="{00000000-0010-0000-0000-000013000000}" name="Ед. изм." dataDxfId="34" totalsRowDxfId="15"/>
    <tableColumn id="15" xr3:uid="{00000000-0010-0000-0000-00000F000000}" name="Кол-во" dataDxfId="33" totalsRowDxfId="14"/>
    <tableColumn id="20" xr3:uid="{00000000-0010-0000-0000-000014000000}" name="Предел. цена / тариф" dataDxfId="32" totalsRowDxfId="13"/>
    <tableColumn id="5" xr3:uid="{00000000-0010-0000-0000-000005000000}" name="Источник 1" totalsRowFunction="custom" dataDxfId="31" totalsRowDxfId="12">
      <totalsRowFormula>IFERROR(SUMPRODUCT(НМЦК3[Кол-во],НМЦК3[Источник 1]),0)</totalsRowFormula>
    </tableColumn>
    <tableColumn id="6" xr3:uid="{00000000-0010-0000-0000-000006000000}" name="Источник 2" totalsRowFunction="custom" dataDxfId="30" totalsRowDxfId="11">
      <totalsRowFormula>IFERROR(SUMPRODUCT(НМЦК3[Кол-во],НМЦК3[Источник 2]),0)</totalsRowFormula>
    </tableColumn>
    <tableColumn id="22" xr3:uid="{00000000-0010-0000-0000-000016000000}" name="Источник 3" totalsRowFunction="custom" dataDxfId="29" totalsRowDxfId="10">
      <totalsRowFormula>IFERROR(SUMPRODUCT(НМЦК3[Кол-во],НМЦК3[Источник 3]),0)</totalsRowFormula>
    </tableColumn>
    <tableColumn id="21" xr3:uid="{00000000-0010-0000-0000-000015000000}" name="Источник 4" totalsRowFunction="custom" dataDxfId="28" totalsRowDxfId="9">
      <totalsRowFormula>IFERROR(SUMPRODUCT(НМЦК3[Кол-во],НМЦК3[Источник 4]),0)</totalsRowFormula>
    </tableColumn>
    <tableColumn id="7" xr3:uid="{00000000-0010-0000-0000-000007000000}" name="Источник 5" totalsRowFunction="custom" dataDxfId="27" totalsRowDxfId="8">
      <totalsRowFormula>IFERROR(SUMPRODUCT(НМЦК3[Кол-во],НМЦК3[Источник 5]),0)</totalsRowFormula>
    </tableColumn>
    <tableColumn id="14" xr3:uid="{00000000-0010-0000-0000-00000E000000}" name="Мин. предложение" totalsRowFunction="custom" dataDxfId="26" totalsRowDxfId="7">
      <totalsRowFormula>IFERROR(SUMPRODUCT(НМЦК3[Кол-во],НМЦК3[Мин. предложение]),0)</totalsRowFormula>
    </tableColumn>
    <tableColumn id="8" xr3:uid="{00000000-0010-0000-0000-000008000000}" name="Ср. арифмет." dataDxfId="25" totalsRowDxfId="6">
      <calculatedColumnFormula>IFERROR(ROUND(AVERAGE(НМЦК3[[#This Row],[Источник 1]:[Источник 5]]),2),"")</calculatedColumnFormula>
    </tableColumn>
    <tableColumn id="11" xr3:uid="{00000000-0010-0000-0000-00000B000000}" name="Ср. квадрат. отклонение" dataDxfId="24" totalsRowDxfId="5">
      <calculatedColumnFormula>IFERROR(_xlfn.STDEV.S(НМЦК3[[#This Row],[Источник 1]:[Источник 5]]),"")</calculatedColumnFormula>
    </tableColumn>
    <tableColumn id="12" xr3:uid="{00000000-0010-0000-0000-00000C000000}" name="Коэфф. вариации" dataDxfId="23" totalsRowDxfId="4">
      <calculatedColumnFormula>IFERROR(НМЦК3[[#This Row],[Ср. квадрат. отклонение]]/НМЦК3[[#This Row],[Ср. арифмет.]],"")</calculatedColumnFormula>
    </tableColumn>
    <tableColumn id="38" xr3:uid="{00000000-0010-0000-0000-000026000000}" name="Цена для расчета" dataDxfId="22" totalsRowDxfId="3">
      <calculatedColumnFormula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calculatedColumnFormula>
    </tableColumn>
    <tableColumn id="1" xr3:uid="{00000000-0010-0000-0000-000001000000}" name="Коэфф. пересчета" dataDxfId="21" totalsRowDxfId="2"/>
    <tableColumn id="3" xr3:uid="{00000000-0010-0000-0000-000003000000}" name="Цена итоговая" dataDxfId="20" totalsRowDxfId="1">
      <calculatedColumnFormula>IFERROR(IF(НМЦК3[[#This Row],[Коэфф. пересчета]]&gt;0,ROUND(НМЦК3[[#This Row],[Цена для расчета]]*НМЦК3[[#This Row],[Коэфф. пересчета]],2),НМЦК3[[#This Row],[Цена для расчета]]),"")</calculatedColumnFormula>
    </tableColumn>
    <tableColumn id="36" xr3:uid="{00000000-0010-0000-0000-000024000000}" name="Сумма" totalsRowFunction="sum" dataDxfId="19" totalsRowDxfId="0">
      <calculatedColumnFormula>IFERROR(НМЦК3[[#This Row],[Кол-во]]*НМЦК3[[#This Row],[Цена итоговая]],"")</calculatedColumnFormula>
    </tableColumn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2"/>
  <sheetViews>
    <sheetView tabSelected="1" zoomScale="85" zoomScaleNormal="85" workbookViewId="0">
      <selection activeCell="B7" sqref="B7"/>
    </sheetView>
  </sheetViews>
  <sheetFormatPr defaultColWidth="9.140625" defaultRowHeight="15" x14ac:dyDescent="0.25"/>
  <cols>
    <col min="1" max="2" width="20.7109375" style="2" customWidth="1"/>
    <col min="3" max="3" width="50.7109375" style="2" customWidth="1"/>
    <col min="4" max="5" width="10.7109375" style="2" customWidth="1"/>
    <col min="6" max="14" width="14.7109375" style="2" customWidth="1"/>
    <col min="15" max="15" width="10.7109375" style="2" customWidth="1"/>
    <col min="16" max="16" width="14.7109375" style="2" customWidth="1"/>
    <col min="17" max="17" width="10.7109375" style="2" customWidth="1"/>
    <col min="18" max="19" width="14.7109375" style="2" customWidth="1"/>
    <col min="20" max="16384" width="9.140625" style="2"/>
  </cols>
  <sheetData>
    <row r="1" spans="1:19" ht="30" x14ac:dyDescent="0.25">
      <c r="A1" s="1" t="s">
        <v>17</v>
      </c>
      <c r="B1" s="1" t="s">
        <v>9</v>
      </c>
      <c r="C1" s="1" t="s">
        <v>0</v>
      </c>
      <c r="D1" s="1" t="s">
        <v>1</v>
      </c>
      <c r="E1" s="1" t="s">
        <v>8</v>
      </c>
      <c r="F1" s="1" t="s">
        <v>18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2</v>
      </c>
      <c r="M1" s="1" t="s">
        <v>10</v>
      </c>
      <c r="N1" s="1" t="s">
        <v>3</v>
      </c>
      <c r="O1" s="1" t="s">
        <v>4</v>
      </c>
      <c r="P1" s="1" t="s">
        <v>5</v>
      </c>
      <c r="Q1" s="1" t="s">
        <v>6</v>
      </c>
      <c r="R1" s="1" t="s">
        <v>19</v>
      </c>
      <c r="S1" s="1" t="s">
        <v>16</v>
      </c>
    </row>
    <row r="2" spans="1:19" x14ac:dyDescent="0.25">
      <c r="A2" s="6" t="s">
        <v>20</v>
      </c>
      <c r="B2" s="6" t="s">
        <v>23</v>
      </c>
      <c r="C2" s="10" t="s">
        <v>26</v>
      </c>
      <c r="D2" s="3" t="s">
        <v>22</v>
      </c>
      <c r="E2" s="4">
        <v>23920</v>
      </c>
      <c r="F2" s="4"/>
      <c r="G2" s="4">
        <v>1.9</v>
      </c>
      <c r="H2" s="4">
        <v>2.2000000000000002</v>
      </c>
      <c r="I2" s="4">
        <v>2.1</v>
      </c>
      <c r="J2" s="4">
        <v>2.21</v>
      </c>
      <c r="K2" s="4"/>
      <c r="L2" s="4">
        <v>2.21</v>
      </c>
      <c r="M2" s="4">
        <f>IFERROR(ROUND(AVERAGE(НМЦК3[[#This Row],[Источник 1]:[Источник 5]]),2),"")</f>
        <v>2.1</v>
      </c>
      <c r="N2" s="4">
        <f>IFERROR(_xlfn.STDEV.S(НМЦК3[[#This Row],[Источник 1]:[Источник 5]]),"")</f>
        <v>0.14384598244882157</v>
      </c>
      <c r="O2" s="5">
        <f>IFERROR(НМЦК3[[#This Row],[Ср. квадрат. отклонение]]/НМЦК3[[#This Row],[Ср. арифмет.]],"")</f>
        <v>6.8498086880391218E-2</v>
      </c>
      <c r="P2" s="4">
        <f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f>
        <v>2.21</v>
      </c>
      <c r="Q2" s="5"/>
      <c r="R2" s="4">
        <f>IFERROR(IF(НМЦК3[[#This Row],[Коэфф. пересчета]]&gt;0,ROUND(НМЦК3[[#This Row],[Цена для расчета]]*НМЦК3[[#This Row],[Коэфф. пересчета]],2),НМЦК3[[#This Row],[Цена для расчета]]),"")</f>
        <v>2.21</v>
      </c>
      <c r="S2" s="4">
        <f>IFERROR(НМЦК3[[#This Row],[Кол-во]]*НМЦК3[[#This Row],[Цена итоговая]],"")</f>
        <v>52863.199999999997</v>
      </c>
    </row>
    <row r="3" spans="1:19" ht="30" x14ac:dyDescent="0.25">
      <c r="A3" s="6" t="s">
        <v>20</v>
      </c>
      <c r="B3" s="6" t="s">
        <v>23</v>
      </c>
      <c r="C3" s="10" t="s">
        <v>25</v>
      </c>
      <c r="D3" s="3" t="s">
        <v>22</v>
      </c>
      <c r="E3" s="4">
        <v>80190</v>
      </c>
      <c r="F3" s="4"/>
      <c r="G3" s="4">
        <v>2.1</v>
      </c>
      <c r="H3" s="4">
        <v>2.1</v>
      </c>
      <c r="I3" s="4">
        <v>2.1</v>
      </c>
      <c r="J3" s="4">
        <v>2</v>
      </c>
      <c r="K3" s="4"/>
      <c r="L3" s="4">
        <v>2</v>
      </c>
      <c r="M3" s="4">
        <f>IFERROR(ROUND(AVERAGE(НМЦК3[[#This Row],[Источник 1]:[Источник 5]]),2),"")</f>
        <v>2.08</v>
      </c>
      <c r="N3" s="4">
        <f>IFERROR(_xlfn.STDEV.S(НМЦК3[[#This Row],[Источник 1]:[Источник 5]]),"")</f>
        <v>5.0000000000000044E-2</v>
      </c>
      <c r="O3" s="5">
        <f>IFERROR(НМЦК3[[#This Row],[Ср. квадрат. отклонение]]/НМЦК3[[#This Row],[Ср. арифмет.]],"")</f>
        <v>2.4038461538461561E-2</v>
      </c>
      <c r="P3" s="4">
        <f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f>
        <v>2</v>
      </c>
      <c r="Q3" s="5"/>
      <c r="R3" s="4">
        <f>IFERROR(IF(НМЦК3[[#This Row],[Коэфф. пересчета]]&gt;0,ROUND(НМЦК3[[#This Row],[Цена для расчета]]*НМЦК3[[#This Row],[Коэфф. пересчета]],2),НМЦК3[[#This Row],[Цена для расчета]]),"")</f>
        <v>2</v>
      </c>
      <c r="S3" s="4">
        <f>IFERROR(НМЦК3[[#This Row],[Кол-во]]*НМЦК3[[#This Row],[Цена итоговая]],"")</f>
        <v>160380</v>
      </c>
    </row>
    <row r="4" spans="1:19" ht="30" x14ac:dyDescent="0.25">
      <c r="A4" s="6" t="s">
        <v>21</v>
      </c>
      <c r="B4" s="6" t="s">
        <v>23</v>
      </c>
      <c r="C4" s="10" t="s">
        <v>24</v>
      </c>
      <c r="D4" s="3" t="s">
        <v>22</v>
      </c>
      <c r="E4" s="4">
        <v>51200</v>
      </c>
      <c r="F4" s="4"/>
      <c r="G4" s="4">
        <v>2</v>
      </c>
      <c r="H4" s="4">
        <v>2</v>
      </c>
      <c r="I4" s="4">
        <v>2</v>
      </c>
      <c r="J4" s="4">
        <v>2</v>
      </c>
      <c r="K4" s="4"/>
      <c r="L4" s="4">
        <v>2</v>
      </c>
      <c r="M4" s="4">
        <f>IFERROR(ROUND(AVERAGE(НМЦК3[[#This Row],[Источник 1]:[Источник 5]]),2),"")</f>
        <v>2</v>
      </c>
      <c r="N4" s="4">
        <f>IFERROR(_xlfn.STDEV.S(НМЦК3[[#This Row],[Источник 1]:[Источник 5]]),"")</f>
        <v>0</v>
      </c>
      <c r="O4" s="5">
        <f>IFERROR(НМЦК3[[#This Row],[Ср. квадрат. отклонение]]/НМЦК3[[#This Row],[Ср. арифмет.]],"")</f>
        <v>0</v>
      </c>
      <c r="P4" s="4">
        <f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f>
        <v>2</v>
      </c>
      <c r="Q4" s="5"/>
      <c r="R4" s="4">
        <f>IFERROR(IF(НМЦК3[[#This Row],[Коэфф. пересчета]]&gt;0,ROUND(НМЦК3[[#This Row],[Цена для расчета]]*НМЦК3[[#This Row],[Коэфф. пересчета]],2),НМЦК3[[#This Row],[Цена для расчета]]),"")</f>
        <v>2</v>
      </c>
      <c r="S4" s="4">
        <f>IFERROR(НМЦК3[[#This Row],[Кол-во]]*НМЦК3[[#This Row],[Цена итоговая]],"")</f>
        <v>102400</v>
      </c>
    </row>
    <row r="5" spans="1:19" x14ac:dyDescent="0.25">
      <c r="A5" s="7" t="s">
        <v>7</v>
      </c>
      <c r="B5" s="7"/>
      <c r="C5" s="7"/>
      <c r="D5" s="7"/>
      <c r="E5" s="8"/>
      <c r="F5" s="8"/>
      <c r="G5" s="8">
        <f>IFERROR(SUMPRODUCT(НМЦК3[Кол-во],НМЦК3[Источник 1]),0)</f>
        <v>316247</v>
      </c>
      <c r="H5" s="8">
        <f>IFERROR(SUMPRODUCT(НМЦК3[Кол-во],НМЦК3[Источник 2]),0)</f>
        <v>323423</v>
      </c>
      <c r="I5" s="8">
        <f>IFERROR(SUMPRODUCT(НМЦК3[Кол-во],НМЦК3[Источник 3]),0)</f>
        <v>321031</v>
      </c>
      <c r="J5" s="8">
        <f>IFERROR(SUMPRODUCT(НМЦК3[Кол-во],НМЦК3[Источник 4]),0)</f>
        <v>315643.2</v>
      </c>
      <c r="K5" s="8">
        <f>IFERROR(SUMPRODUCT(НМЦК3[Кол-во],НМЦК3[Источник 5]),0)</f>
        <v>0</v>
      </c>
      <c r="L5" s="8">
        <f>IFERROR(SUMPRODUCT(НМЦК3[Кол-во],НМЦК3[Мин. предложение]),0)</f>
        <v>315643.2</v>
      </c>
      <c r="M5" s="8"/>
      <c r="N5" s="8"/>
      <c r="O5" s="9"/>
      <c r="P5" s="8"/>
      <c r="Q5" s="9"/>
      <c r="R5" s="8"/>
      <c r="S5" s="8">
        <f>SUBTOTAL(109,НМЦК3[Сумма])</f>
        <v>315643.2</v>
      </c>
    </row>
    <row r="47" spans="2:7" x14ac:dyDescent="0.25">
      <c r="B47" s="16"/>
    </row>
    <row r="48" spans="2:7" x14ac:dyDescent="0.25">
      <c r="C48" s="11"/>
      <c r="D48" s="11"/>
      <c r="E48" s="11"/>
      <c r="F48" s="11"/>
      <c r="G48" s="11"/>
    </row>
    <row r="49" spans="3:7" x14ac:dyDescent="0.25">
      <c r="C49" s="12"/>
      <c r="D49" s="13"/>
      <c r="E49" s="14"/>
      <c r="F49" s="14"/>
      <c r="G49" s="14"/>
    </row>
    <row r="50" spans="3:7" x14ac:dyDescent="0.25">
      <c r="C50" s="12"/>
      <c r="D50" s="13"/>
      <c r="E50" s="14"/>
      <c r="F50" s="14"/>
      <c r="G50" s="14"/>
    </row>
    <row r="51" spans="3:7" x14ac:dyDescent="0.25">
      <c r="C51" s="12"/>
      <c r="D51" s="13"/>
      <c r="E51" s="14"/>
      <c r="F51" s="14"/>
      <c r="G51" s="14"/>
    </row>
    <row r="52" spans="3:7" x14ac:dyDescent="0.25">
      <c r="C52" s="17"/>
      <c r="D52" s="18"/>
      <c r="E52" s="18"/>
      <c r="F52" s="19"/>
      <c r="G52" s="15"/>
    </row>
  </sheetData>
  <sheetProtection algorithmName="SHA-512" hashValue="t43gd03c6kK1RtFjytGDeawlk1sBz5/7CKRVUmV/+etXbz1bieQ0H+IoMxk87ZUuFWzYnrpxpqGjV/wAJ/WLvQ==" saltValue="Yo5fb2NnGD44mYNOBIlrWA==" spinCount="100000" sheet="1" insertRows="0" deleteRows="0" sort="0" autoFilter="0"/>
  <dataConsolidate/>
  <mergeCells count="1">
    <mergeCell ref="C52:F52"/>
  </mergeCells>
  <conditionalFormatting sqref="O2:O985">
    <cfRule type="expression" dxfId="41" priority="2">
      <formula>AND($O2&lt;&gt;"",$O2&gt;0.33)</formula>
    </cfRule>
  </conditionalFormatting>
  <pageMargins left="0.23622047244094491" right="0.23622047244094491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A2AACC-2C33-475D-8FE8-67CB9D2844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Исаев Роман Игоревич</dc:creator>
  <cp:lastModifiedBy>Шидугова Дана Муратовна</cp:lastModifiedBy>
  <cp:lastPrinted>2024-12-11T06:08:08Z</cp:lastPrinted>
  <dcterms:created xsi:type="dcterms:W3CDTF">2020-08-25T14:12:08Z</dcterms:created>
  <dcterms:modified xsi:type="dcterms:W3CDTF">2026-05-28T10:14:36Z</dcterms:modified>
</cp:coreProperties>
</file>