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L11" i="1" l="1"/>
  <c r="N11" i="1" s="1"/>
  <c r="N12" i="1" s="1"/>
  <c r="H11" i="1"/>
  <c r="K11" i="1" s="1"/>
  <c r="I11" i="1" l="1"/>
  <c r="J11" i="1" s="1"/>
</calcChain>
</file>

<file path=xl/sharedStrings.xml><?xml version="1.0" encoding="utf-8"?>
<sst xmlns="http://schemas.openxmlformats.org/spreadsheetml/2006/main" count="29" uniqueCount="29">
  <si>
    <t>Кол-во</t>
  </si>
  <si>
    <t>Источники информации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</si>
  <si>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</si>
  <si>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</si>
  <si>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Н(М)ЦК, ЦКЕП контракта с учетом округления цены за единицу (руб.)</t>
  </si>
  <si>
    <t xml:space="preserve">Средняя арифметическая цена за единицу &lt;ц&gt; </t>
  </si>
  <si>
    <t>Цена за единицу изм. минимальная (руб.)</t>
  </si>
  <si>
    <r>
      <rPr>
        <b/>
        <sz val="9"/>
        <color indexed="8"/>
        <rFont val="Times New Roman"/>
        <family val="1"/>
        <charset val="204"/>
      </rPr>
      <t>Расчет Н(М)ЦК по формуле</t>
    </r>
    <r>
      <rPr>
        <sz val="9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</si>
  <si>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№ п/п</t>
  </si>
  <si>
    <t>Итого:</t>
  </si>
  <si>
    <t>Наименование товара</t>
  </si>
  <si>
    <r>
      <t xml:space="preserve">Коэффициент вариации цен V (%) </t>
    </r>
    <r>
      <rPr>
        <i/>
        <sz val="9"/>
        <color indexed="8"/>
        <rFont val="Times New Roman"/>
        <family val="1"/>
        <charset val="204"/>
      </rPr>
      <t>(не должен превышать 33%)</t>
    </r>
  </si>
  <si>
    <t>Ед. изм.</t>
  </si>
  <si>
    <t>Рассчет Н(М)ЦК составил:  Сагайдачная Н.А.</t>
  </si>
  <si>
    <t>Н(М)ЦК, ЦКЕП, определяемая методом сопоставимых рыночных цен                                                                                                                              (анализа рынка)*</t>
  </si>
  <si>
    <t xml:space="preserve">При обосновании начальной (максимальной) цены контракта использован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товара и имеющегося у Заказчика объема финансового обеспечения
</t>
  </si>
  <si>
    <t>ШТ</t>
  </si>
  <si>
    <t>Цена за единицу, рассчитанная нормативным методом (средняя цена) (руб.)</t>
  </si>
  <si>
    <t>Заказчик: СПб ГКУЗ «Детский городской сурдологический центр»</t>
  </si>
  <si>
    <t>Расходомер электромагнитный</t>
  </si>
  <si>
    <t xml:space="preserve">  Фирма 1         (вх №132 от 22.05.2026)</t>
  </si>
  <si>
    <t xml:space="preserve"> Фирма 2          (вх №129 от 22.05.2026)</t>
  </si>
  <si>
    <t xml:space="preserve"> Фирма 3        (вх №131 от 22.05.2026)</t>
  </si>
  <si>
    <t>В результате проведенного расчета Н(М)ЦК контракта составила: 41 400 рублей 00 копеек</t>
  </si>
  <si>
    <t>Сорок одна тысяча четыреста рублей 00 копеек</t>
  </si>
  <si>
    <t>Обоснование начальной (максимальной) цены контракта на поставку расходомера для нужд СПб ГКУЗ «Детский городской сурдологический центр» в 2026 году</t>
  </si>
  <si>
    <t xml:space="preserve">УТВЕРЖДАЮ
Главный врач СПб ГКУЗ «Детский городской сурдологический центр»
_____________________ Г.Ш.Туфатулин
«08» июня 2026 г.
</t>
  </si>
  <si>
    <t xml:space="preserve">Обоснование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 и Приказом Министерства экономического развития Российской Федерации от 02 октября 2013 года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 исполнителем)». В целях получения ценовой информации в отношении предполагаемого к поставке товара для определения НМЦК:
- направлены запросы (исх. №145 от 21.05.2026 г.) о предоставлении ценовой информации поставщикам товаров из реестра котрактов, а также поставщикам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"Интернет");
- размещен запрос цен товаров в единой информационной системе (исх. №145 от 21.05.2026 г.№ 0372200087426000032).
На запросы были представлены ценовые предложения от 3 поставщиков.
Цена контракта определяется участником электронного аукциона на основе прилагаемого заказчиком расчета начальной (максимальной) цены контракта с учетом стоимости Товара, доставки, разгрузки в пределах 2-х этажей, сборки,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Федерации.
Для определения НМЦК Заказчиком использован метод сопоставимых рыночных цен (анализа рынка) на основании ценовой информации на идентичные товары, полученной от 3-х Поставщиков с учетом всех существенных условий контракта.
Валюта, используемая для формирования цены контракта и расчетов с поставщиками (исполнителями, подрядчиками), - рубль Российской Федерации
</t>
  </si>
  <si>
    <t>Отсутствует в реестре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</si>
</sst>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р.&quot;;\-#,##0&quot;р.&quot;"/>
    <numFmt numFmtId="165" formatCode="#,##0.00_р_."/>
  </numFmts>
  <fonts count="2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0" fillId="0" borderId="0"/>
    <xf numFmtId="164" fontId="11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vertical="center"/>
    </xf>
    <xf numFmtId="0" fontId="14" fillId="0" borderId="0" xfId="0" applyFont="1" applyAlignment="1"/>
    <xf numFmtId="0" fontId="3" fillId="0" borderId="2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/>
    <xf numFmtId="165" fontId="3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3" fontId="18" fillId="0" borderId="0" xfId="0" applyNumberFormat="1" applyFont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16" fillId="0" borderId="2" xfId="0" applyNumberFormat="1" applyFont="1" applyBorder="1" applyAlignment="1">
      <alignment horizontal="center" vertical="center" wrapText="1"/>
    </xf>
    <xf numFmtId="2" fontId="16" fillId="2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0" fontId="21" fillId="0" borderId="2" xfId="0" applyFont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7" fillId="0" borderId="0" xfId="0" applyNumberFormat="1" applyFont="1" applyFill="1" applyBorder="1" applyAlignment="1">
      <alignment horizontal="left" vertical="top" wrapText="1"/>
    </xf>
    <xf numFmtId="0" fontId="17" fillId="0" borderId="0" xfId="0" applyFont="1" applyAlignment="1">
      <alignment horizontal="center" wrapText="1"/>
    </xf>
    <xf numFmtId="0" fontId="19" fillId="0" borderId="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25">
    <cellStyle name="Euro 2 2" xfId="6"/>
    <cellStyle name="Excel Built-in Normal" xfId="7"/>
    <cellStyle name="Normal 2" xfId="12"/>
    <cellStyle name="Normal 5" xfId="8"/>
    <cellStyle name="Normal 7" xfId="9"/>
    <cellStyle name="Normal_proposal" xfId="10"/>
    <cellStyle name="Обычный" xfId="0" builtinId="0"/>
    <cellStyle name="Обычный 10" xfId="1"/>
    <cellStyle name="Обычный 10 2" xfId="17"/>
    <cellStyle name="Обычный 11" xfId="18"/>
    <cellStyle name="Обычный 12" xfId="19"/>
    <cellStyle name="Обычный 13" xfId="20"/>
    <cellStyle name="Обычный 14" xfId="21"/>
    <cellStyle name="Обычный 15" xfId="22"/>
    <cellStyle name="Обычный 18" xfId="23"/>
    <cellStyle name="Обычный 19" xfId="24"/>
    <cellStyle name="Обычный 2" xfId="3"/>
    <cellStyle name="Обычный 2 2" xfId="11"/>
    <cellStyle name="Обычный 2 3" xfId="2"/>
    <cellStyle name="Обычный 2 4" xfId="13"/>
    <cellStyle name="Обычный 3" xfId="5"/>
    <cellStyle name="Обычный 4" xfId="4"/>
    <cellStyle name="Обычный 7" xfId="14"/>
    <cellStyle name="Обычный 8" xfId="15"/>
    <cellStyle name="Обычный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9</xdr:row>
      <xdr:rowOff>1571625</xdr:rowOff>
    </xdr:from>
    <xdr:to>
      <xdr:col>10</xdr:col>
      <xdr:colOff>1211036</xdr:colOff>
      <xdr:row>9</xdr:row>
      <xdr:rowOff>1924050</xdr:rowOff>
    </xdr:to>
    <xdr:pic>
      <xdr:nvPicPr>
        <xdr:cNvPr id="146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5971" y="1966232"/>
          <a:ext cx="96338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9</xdr:row>
      <xdr:rowOff>1400175</xdr:rowOff>
    </xdr:from>
    <xdr:to>
      <xdr:col>10</xdr:col>
      <xdr:colOff>419100</xdr:colOff>
      <xdr:row>9</xdr:row>
      <xdr:rowOff>1628775</xdr:rowOff>
    </xdr:to>
    <xdr:pic>
      <xdr:nvPicPr>
        <xdr:cNvPr id="147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84062</xdr:colOff>
      <xdr:row>9</xdr:row>
      <xdr:rowOff>755953</xdr:rowOff>
    </xdr:from>
    <xdr:to>
      <xdr:col>9</xdr:col>
      <xdr:colOff>881440</xdr:colOff>
      <xdr:row>9</xdr:row>
      <xdr:rowOff>1108378</xdr:rowOff>
    </xdr:to>
    <xdr:pic>
      <xdr:nvPicPr>
        <xdr:cNvPr id="1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46229" y="1983620"/>
          <a:ext cx="797378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35983</xdr:colOff>
      <xdr:row>9</xdr:row>
      <xdr:rowOff>568779</xdr:rowOff>
    </xdr:from>
    <xdr:to>
      <xdr:col>8</xdr:col>
      <xdr:colOff>893233</xdr:colOff>
      <xdr:row>9</xdr:row>
      <xdr:rowOff>1006929</xdr:rowOff>
    </xdr:to>
    <xdr:pic>
      <xdr:nvPicPr>
        <xdr:cNvPr id="14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666816" y="1796446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9</xdr:row>
      <xdr:rowOff>1400175</xdr:rowOff>
    </xdr:from>
    <xdr:to>
      <xdr:col>10</xdr:col>
      <xdr:colOff>419100</xdr:colOff>
      <xdr:row>9</xdr:row>
      <xdr:rowOff>1628775</xdr:rowOff>
    </xdr:to>
    <xdr:pic>
      <xdr:nvPicPr>
        <xdr:cNvPr id="147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view="pageBreakPreview" zoomScale="112" zoomScaleNormal="90" zoomScaleSheetLayoutView="112" workbookViewId="0">
      <selection activeCell="E17" sqref="E17"/>
    </sheetView>
  </sheetViews>
  <sheetFormatPr defaultRowHeight="15" x14ac:dyDescent="0.25"/>
  <cols>
    <col min="1" max="1" width="6.5703125" customWidth="1"/>
    <col min="2" max="2" width="47.5703125" style="2" customWidth="1"/>
    <col min="3" max="3" width="9.140625" style="2"/>
    <col min="4" max="4" width="9.140625" style="6"/>
    <col min="5" max="6" width="12.7109375" style="2" customWidth="1"/>
    <col min="7" max="7" width="11.85546875" style="2" customWidth="1"/>
    <col min="8" max="8" width="16.42578125" customWidth="1"/>
    <col min="9" max="9" width="14" customWidth="1"/>
    <col min="10" max="10" width="14.85546875" customWidth="1"/>
    <col min="11" max="11" width="22.28515625" customWidth="1"/>
    <col min="12" max="12" width="15.140625" customWidth="1"/>
    <col min="13" max="13" width="16" customWidth="1"/>
    <col min="14" max="14" width="13.7109375" customWidth="1"/>
  </cols>
  <sheetData>
    <row r="2" spans="1:14" ht="15" customHeight="1" x14ac:dyDescent="0.25">
      <c r="A2" s="15"/>
      <c r="B2" s="16"/>
      <c r="C2" s="16"/>
      <c r="D2" s="17"/>
      <c r="E2" s="16"/>
      <c r="F2" s="16"/>
      <c r="G2" s="16"/>
      <c r="H2" s="15"/>
      <c r="I2" s="15"/>
      <c r="J2" s="15"/>
      <c r="K2" s="15"/>
      <c r="L2" s="43" t="s">
        <v>26</v>
      </c>
      <c r="M2" s="43"/>
      <c r="N2" s="43"/>
    </row>
    <row r="3" spans="1:14" x14ac:dyDescent="0.25">
      <c r="A3" s="15"/>
      <c r="B3" s="16"/>
      <c r="C3" s="16"/>
      <c r="D3" s="17"/>
      <c r="E3" s="16"/>
      <c r="F3" s="16"/>
      <c r="G3" s="16"/>
      <c r="H3" s="15"/>
      <c r="I3" s="15"/>
      <c r="J3" s="15"/>
      <c r="K3" s="15"/>
      <c r="L3" s="43"/>
      <c r="M3" s="43"/>
      <c r="N3" s="43"/>
    </row>
    <row r="4" spans="1:14" x14ac:dyDescent="0.25">
      <c r="A4" s="15"/>
      <c r="B4" s="16"/>
      <c r="C4" s="16"/>
      <c r="D4" s="17"/>
      <c r="E4" s="16"/>
      <c r="F4" s="16"/>
      <c r="G4" s="16"/>
      <c r="H4" s="15"/>
      <c r="I4" s="15"/>
      <c r="J4" s="15"/>
      <c r="K4" s="15"/>
      <c r="L4" s="43"/>
      <c r="M4" s="43"/>
      <c r="N4" s="43"/>
    </row>
    <row r="5" spans="1:14" x14ac:dyDescent="0.25">
      <c r="A5" s="15"/>
      <c r="B5" s="16"/>
      <c r="C5" s="16"/>
      <c r="D5" s="17"/>
      <c r="E5" s="16"/>
      <c r="F5" s="16"/>
      <c r="G5" s="16"/>
      <c r="H5" s="15"/>
      <c r="I5" s="15"/>
      <c r="J5" s="15"/>
      <c r="K5" s="15"/>
      <c r="L5" s="43"/>
      <c r="M5" s="43"/>
      <c r="N5" s="43"/>
    </row>
    <row r="6" spans="1:14" ht="34.5" customHeight="1" x14ac:dyDescent="0.25">
      <c r="A6" s="15"/>
      <c r="B6" s="16"/>
      <c r="C6" s="16"/>
      <c r="D6" s="17"/>
      <c r="E6" s="16"/>
      <c r="F6" s="16"/>
      <c r="G6" s="16"/>
      <c r="H6" s="15"/>
      <c r="I6" s="15"/>
      <c r="J6" s="15"/>
      <c r="K6" s="15"/>
      <c r="L6" s="43"/>
      <c r="M6" s="43"/>
      <c r="N6" s="43"/>
    </row>
    <row r="7" spans="1:14" ht="20.25" customHeight="1" x14ac:dyDescent="0.25">
      <c r="A7" s="29" t="s">
        <v>25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4" s="13" customFormat="1" ht="196.5" customHeight="1" x14ac:dyDescent="0.25">
      <c r="A8" s="39" t="s">
        <v>27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</row>
    <row r="9" spans="1:14" ht="37.5" customHeight="1" x14ac:dyDescent="0.25">
      <c r="A9" s="30" t="s">
        <v>8</v>
      </c>
      <c r="B9" s="30" t="s">
        <v>10</v>
      </c>
      <c r="C9" s="30" t="s">
        <v>12</v>
      </c>
      <c r="D9" s="32" t="s">
        <v>0</v>
      </c>
      <c r="E9" s="34" t="s">
        <v>1</v>
      </c>
      <c r="F9" s="35"/>
      <c r="G9" s="36"/>
      <c r="H9" s="37" t="s">
        <v>2</v>
      </c>
      <c r="I9" s="37"/>
      <c r="J9" s="37"/>
      <c r="K9" s="38" t="s">
        <v>14</v>
      </c>
      <c r="L9" s="38"/>
      <c r="M9" s="38"/>
      <c r="N9" s="38"/>
    </row>
    <row r="10" spans="1:14" ht="159.75" customHeight="1" x14ac:dyDescent="0.25">
      <c r="A10" s="31"/>
      <c r="B10" s="31"/>
      <c r="C10" s="31"/>
      <c r="D10" s="33"/>
      <c r="E10" s="18" t="s">
        <v>20</v>
      </c>
      <c r="F10" s="18" t="s">
        <v>21</v>
      </c>
      <c r="G10" s="18" t="s">
        <v>22</v>
      </c>
      <c r="H10" s="5" t="s">
        <v>5</v>
      </c>
      <c r="I10" s="8" t="s">
        <v>3</v>
      </c>
      <c r="J10" s="9" t="s">
        <v>11</v>
      </c>
      <c r="K10" s="10" t="s">
        <v>7</v>
      </c>
      <c r="L10" s="11" t="s">
        <v>6</v>
      </c>
      <c r="M10" s="11" t="s">
        <v>17</v>
      </c>
      <c r="N10" s="12" t="s">
        <v>4</v>
      </c>
    </row>
    <row r="11" spans="1:14" s="13" customFormat="1" ht="24.75" customHeight="1" x14ac:dyDescent="0.25">
      <c r="A11" s="19">
        <v>1</v>
      </c>
      <c r="B11" s="27" t="s">
        <v>19</v>
      </c>
      <c r="C11" s="19" t="s">
        <v>16</v>
      </c>
      <c r="D11" s="20">
        <v>1</v>
      </c>
      <c r="E11" s="26">
        <v>43000</v>
      </c>
      <c r="F11" s="26">
        <v>45000</v>
      </c>
      <c r="G11" s="26">
        <v>41400</v>
      </c>
      <c r="H11" s="21">
        <f t="shared" ref="H11" si="0">AVERAGEA(E11:G11)</f>
        <v>43133.333333333336</v>
      </c>
      <c r="I11" s="21">
        <f t="shared" ref="I11" si="1">SQRT(((SUM((POWER(G11-H11,2)),(POWER(F11-H11,2)),(POWER(E11-H11,2)))/(COLUMNS(E11:G11)-1))))</f>
        <v>1803.6999011291575</v>
      </c>
      <c r="J11" s="24">
        <f t="shared" ref="J11" si="2">ROUND(I11/H11*100,2)</f>
        <v>4.18</v>
      </c>
      <c r="K11" s="21">
        <f t="shared" ref="K11" si="3">D11*H11</f>
        <v>43133.333333333336</v>
      </c>
      <c r="L11" s="22">
        <f>G11</f>
        <v>41400</v>
      </c>
      <c r="M11" s="22" t="s">
        <v>28</v>
      </c>
      <c r="N11" s="23">
        <f>L11*D11</f>
        <v>41400</v>
      </c>
    </row>
    <row r="12" spans="1:14" x14ac:dyDescent="0.25">
      <c r="A12" s="28" t="s">
        <v>9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14">
        <f>N11</f>
        <v>41400</v>
      </c>
    </row>
    <row r="13" spans="1:14" ht="19.5" customHeight="1" x14ac:dyDescent="0.25">
      <c r="A13" s="44" t="s">
        <v>23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</row>
    <row r="14" spans="1:14" ht="15.75" x14ac:dyDescent="0.25">
      <c r="A14" s="45" t="s">
        <v>24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25">
      <c r="C15" s="1"/>
      <c r="D15" s="41"/>
      <c r="E15" s="41"/>
      <c r="F15" s="4"/>
      <c r="G15" s="3"/>
      <c r="H15" s="1"/>
      <c r="I15" s="1"/>
      <c r="J15" s="1"/>
      <c r="K15" s="1"/>
      <c r="L15" s="1"/>
      <c r="M15" s="25"/>
      <c r="N15" s="1"/>
    </row>
    <row r="16" spans="1:14" ht="43.5" customHeight="1" x14ac:dyDescent="0.25">
      <c r="A16" s="42" t="s">
        <v>15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2" ht="15.75" x14ac:dyDescent="0.25">
      <c r="A17" s="40" t="s">
        <v>13</v>
      </c>
      <c r="B17" s="40"/>
    </row>
    <row r="18" spans="1:2" ht="15.75" x14ac:dyDescent="0.25">
      <c r="A18" s="7" t="s">
        <v>18</v>
      </c>
      <c r="B18" s="7"/>
    </row>
  </sheetData>
  <mergeCells count="16">
    <mergeCell ref="A13:N13"/>
    <mergeCell ref="A17:B17"/>
    <mergeCell ref="D15:E15"/>
    <mergeCell ref="A14:N14"/>
    <mergeCell ref="A16:N16"/>
    <mergeCell ref="L2:N6"/>
    <mergeCell ref="A12:M12"/>
    <mergeCell ref="A7:N7"/>
    <mergeCell ref="A9:A10"/>
    <mergeCell ref="B9:B10"/>
    <mergeCell ref="C9:C10"/>
    <mergeCell ref="D9:D10"/>
    <mergeCell ref="E9:G9"/>
    <mergeCell ref="H9:J9"/>
    <mergeCell ref="K9:N9"/>
    <mergeCell ref="A8:N8"/>
  </mergeCells>
  <pageMargins left="0.19685039370078741" right="0.19685039370078741" top="0.74803149606299213" bottom="0.74803149606299213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2026-06-05T11:12:30Z</dcterms:modified>
</cp:coreProperties>
</file>