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D25431D9-E2EA-4574-981E-B5B62D6E83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Мет. сопост.рын.цен" sheetId="9" r:id="rId1"/>
    <sheet name="Лист2" sheetId="13" state="hidden" r:id="rId2"/>
    <sheet name="тариф.мет.без НДС и надб." sheetId="15" r:id="rId3"/>
    <sheet name="средневзвешен" sheetId="19" r:id="rId4"/>
    <sheet name="миним.значен.НМЦ" sheetId="16" r:id="rId5"/>
    <sheet name="расчет НМЦК с НДС" sheetId="17" r:id="rId6"/>
    <sheet name="разбивка" sheetId="18" r:id="rId7"/>
  </sheets>
  <calcPr calcId="191029" refMode="R1C1"/>
</workbook>
</file>

<file path=xl/calcChain.xml><?xml version="1.0" encoding="utf-8"?>
<calcChain xmlns="http://schemas.openxmlformats.org/spreadsheetml/2006/main">
  <c r="K3" i="17" l="1"/>
  <c r="J3" i="16"/>
  <c r="M3" i="17" l="1"/>
  <c r="I4" i="15" l="1"/>
  <c r="M4" i="9"/>
  <c r="K4" i="9"/>
  <c r="I4" i="9"/>
  <c r="R4" i="9" l="1"/>
  <c r="I4" i="18"/>
  <c r="I5" i="18"/>
  <c r="I6" i="18"/>
  <c r="I7" i="18"/>
  <c r="I8" i="18"/>
  <c r="I9" i="18"/>
  <c r="I10" i="18"/>
  <c r="I11" i="18"/>
  <c r="I3" i="18"/>
  <c r="G4" i="18"/>
  <c r="G5" i="18"/>
  <c r="G6" i="18"/>
  <c r="G7" i="18"/>
  <c r="G8" i="18"/>
  <c r="G9" i="18"/>
  <c r="G10" i="18"/>
  <c r="G11" i="18"/>
  <c r="G3" i="18"/>
  <c r="J9" i="18" l="1"/>
  <c r="J5" i="18"/>
  <c r="J8" i="18"/>
  <c r="J4" i="18"/>
  <c r="J11" i="18"/>
  <c r="J7" i="18"/>
  <c r="J3" i="18"/>
  <c r="G12" i="18"/>
  <c r="J10" i="18"/>
  <c r="J6" i="18"/>
  <c r="I12" i="18"/>
  <c r="J12" i="18" l="1"/>
  <c r="M4" i="17"/>
  <c r="L25" i="13" l="1"/>
</calcChain>
</file>

<file path=xl/sharedStrings.xml><?xml version="1.0" encoding="utf-8"?>
<sst xmlns="http://schemas.openxmlformats.org/spreadsheetml/2006/main" count="261" uniqueCount="173">
  <si>
    <t>№ п/п</t>
  </si>
  <si>
    <t>Кол-во товара к поставке</t>
  </si>
  <si>
    <t>шт</t>
  </si>
  <si>
    <t>Международное непатентованное наименование (химическое, группировочное наименование)</t>
  </si>
  <si>
    <t>Торговое наименование</t>
  </si>
  <si>
    <t>Описание</t>
  </si>
  <si>
    <t xml:space="preserve">Единица измерения </t>
  </si>
  <si>
    <t xml:space="preserve">Дозировка в одной лекарственной форме </t>
  </si>
  <si>
    <t>Кол-во форм во вторичной (потребительской) упаковке, шт.</t>
  </si>
  <si>
    <t xml:space="preserve"> Общий объем поставки в ед. измерения </t>
  </si>
  <si>
    <t xml:space="preserve"> Оптовая надбавка, % </t>
  </si>
  <si>
    <t>НДС, руб.</t>
  </si>
  <si>
    <t>ИТОГО Средняя цена по методу сопоставимых рыночных цен, без учета НДС и оптовой надбавки (для ЖНВЛС), руб.</t>
  </si>
  <si>
    <t>Минимальное значение цены за ед. без учета НДС и оптовой надбавки (для ЖНВЛС), руб.</t>
  </si>
  <si>
    <t>раствор для инъекций</t>
  </si>
  <si>
    <t>мл</t>
  </si>
  <si>
    <t>[1] Под штуками понимается единица лекарственной формы (ампула, таблетка, флакон  и т.п.)</t>
  </si>
  <si>
    <t>Аспаркам – L р-р в/в 10 мл амп. №10</t>
  </si>
  <si>
    <t>500 мл</t>
  </si>
  <si>
    <t>Магния сульфат р-р в/в 250мг/мл 10 мл амп. № 10</t>
  </si>
  <si>
    <t>4000 мл</t>
  </si>
  <si>
    <t>1000 мл</t>
  </si>
  <si>
    <t>200 мл</t>
  </si>
  <si>
    <t>Магния сульфат</t>
  </si>
  <si>
    <t>Дексаметазон</t>
  </si>
  <si>
    <t>форма выпуска,дозировка,фасовка</t>
  </si>
  <si>
    <t>Калия и магния аспарагинат</t>
  </si>
  <si>
    <t>р-р в/в 10 мл амп. №10</t>
  </si>
  <si>
    <t>Цена за потреб уапковку с учетом опт. Надб, без учета НДС. руб , руб.</t>
  </si>
  <si>
    <t xml:space="preserve">Итого начальная (максимальная) цена Контракта, руб.: </t>
  </si>
  <si>
    <t>Тиамин р-р в/м 50мг/мл 1мл амп.№10</t>
  </si>
  <si>
    <t>Тиамин</t>
  </si>
  <si>
    <t>Никотиновая кислота</t>
  </si>
  <si>
    <t>Никотиновая кислота р/р для инъекций 10мг/мл №10 по 1мл</t>
  </si>
  <si>
    <t>Инозин</t>
  </si>
  <si>
    <t>Фуросемид р/р для в/м и в/в введения 10мг/мл №10 по 2мл</t>
  </si>
  <si>
    <t>Фуросемид</t>
  </si>
  <si>
    <t>Анальгин р-р для в/в и в/м введения 500 мг/мл №5 по 5мл</t>
  </si>
  <si>
    <t>Метамизол натрия</t>
  </si>
  <si>
    <t>Эуфиллин р-р для в/в введения 24мг/мл №10 по 10мл</t>
  </si>
  <si>
    <t>Аминофиллин</t>
  </si>
  <si>
    <t>Пентоксифиллин р-р для инъекций 20 мг/мл №10 по 5мл</t>
  </si>
  <si>
    <t>Пентоксифиллин</t>
  </si>
  <si>
    <t>Пирацетам р-р для в/в и в/м введения 200 мг/мл №10 по 5мл</t>
  </si>
  <si>
    <t>Пирацетам</t>
  </si>
  <si>
    <t>Прокаин</t>
  </si>
  <si>
    <t>Бенциклан</t>
  </si>
  <si>
    <t>Метоклопрамид р-р для в/в и в/м введения 5мг/мл №10 по 2мл</t>
  </si>
  <si>
    <t>Метоклопрамид</t>
  </si>
  <si>
    <t>Дротаверин р-р для инъекций 20мг/мл №10 по 2 мл</t>
  </si>
  <si>
    <t>Дротаверин</t>
  </si>
  <si>
    <t>Натрия хлорид</t>
  </si>
  <si>
    <t>Полипептиды коры головного мозга скота</t>
  </si>
  <si>
    <t>Преднизолон</t>
  </si>
  <si>
    <t>Ларигама р/р для в/м введения 20мг/мл 2мл №10</t>
  </si>
  <si>
    <t>Пиридоксин+Тиамин+Цианокобаламин+(Лидокаин)</t>
  </si>
  <si>
    <t>Тиоктовая кислота</t>
  </si>
  <si>
    <t>Эврин р-р для в/в и в/м введения 50мг/мл 2мл амп. №50</t>
  </si>
  <si>
    <t>Этилметилгидроксипиридина сукцинат</t>
  </si>
  <si>
    <t>Дексаметазон р-р для инъекций 4мг/мл  №10 по 1мл</t>
  </si>
  <si>
    <t>р-р в/в 250мг/мл 10 мл амп. № 10</t>
  </si>
  <si>
    <t>р-р в/м 50мг/мл 1мл амп.№10</t>
  </si>
  <si>
    <t xml:space="preserve"> р/р для инъекций 10мг/мл №10 по 1мл</t>
  </si>
  <si>
    <t>Рибоксин р-р для в/в введения 20мг/мл №10 по 10мл</t>
  </si>
  <si>
    <t>р-р для в/в введения 20мг/мл №10 по 10мл</t>
  </si>
  <si>
    <t>р/р для в/м и в/в введения 10мг/мл №10 по 2мл</t>
  </si>
  <si>
    <t>р-р для в/в и в/м введения 500 мг/мл №5 по 5мл</t>
  </si>
  <si>
    <t>р-р для в/в введения 24мг/мл №10 по 10мл</t>
  </si>
  <si>
    <t>р-р для инъекций 20 мг/мл №10 по 5мл</t>
  </si>
  <si>
    <t>р-р для в/в и в/м введения 200 мг/мл №10 по 5мл</t>
  </si>
  <si>
    <t>Новокаин р-р для инъекций 0,5% №10 по 5мл</t>
  </si>
  <si>
    <t>р-р для инъекций 0,5% №10 по 5мл</t>
  </si>
  <si>
    <t>Галидор р-р для в/в и в/м введения 25 мг/мл №10 по 2мл</t>
  </si>
  <si>
    <t>р-р для в/в и в/м введения 25 мг/мл №10 по 2мл</t>
  </si>
  <si>
    <t>р-р для в/в и в/м введения 5мг/мл №10 по 2мл</t>
  </si>
  <si>
    <t>р-р для инъекций 20мг/мл №10 по 2 мл</t>
  </si>
  <si>
    <t>Натрия хлорид р-р для инфузий 0,9% флак.по 200мл</t>
  </si>
  <si>
    <t>р-р для инфузий 0,9% флак.по 200мл</t>
  </si>
  <si>
    <t>Кортексин р-р для в/м введения 10 мг/флак. №10</t>
  </si>
  <si>
    <t>р-р для в/м введения 10 мг/флак. №10</t>
  </si>
  <si>
    <t>Преднизолон р-р для в/в и в/м введения 30мг/мл №3 по 1мл</t>
  </si>
  <si>
    <t>р-р для в/в и в/м введения 30мг/мл №3 по 1мл</t>
  </si>
  <si>
    <t>р/р для в/м введения 20мг/мл 2мл №10</t>
  </si>
  <si>
    <t>Октопилен конц-т для приготовл.р-ра для инфузий 30 мг/мл №10 по 10мл</t>
  </si>
  <si>
    <t>конц-т для приготовл.р-ра для инфузий 30 мг/мл №10 по 10мл</t>
  </si>
  <si>
    <t>р-р для в/в и в/м введения 50мг/мл 2мл амп. №50</t>
  </si>
  <si>
    <t>р-р для инъекций 4мг/мл  №10 по 1мл</t>
  </si>
  <si>
    <t>р-р для инфузий</t>
  </si>
  <si>
    <t>конц-т для приготовл.р-ра для инфузий</t>
  </si>
  <si>
    <t>20000мл</t>
  </si>
  <si>
    <t>400 мл</t>
  </si>
  <si>
    <t>20000 мл</t>
  </si>
  <si>
    <t>100 мл</t>
  </si>
  <si>
    <t>750 мл</t>
  </si>
  <si>
    <t>2500 мл</t>
  </si>
  <si>
    <t>80 мл</t>
  </si>
  <si>
    <t>300000 мл</t>
  </si>
  <si>
    <t>300 мл</t>
  </si>
  <si>
    <t>800 мл</t>
  </si>
  <si>
    <t>5000 мл</t>
  </si>
  <si>
    <t>3000 мл</t>
  </si>
  <si>
    <t>0.5</t>
  </si>
  <si>
    <t>0.9</t>
  </si>
  <si>
    <t xml:space="preserve">Цена за потреб уапковку с учетом опт. Надб,и НДС </t>
  </si>
  <si>
    <t xml:space="preserve">Цена с НДС и оптовой надбавкой, руб. ед. измерения </t>
  </si>
  <si>
    <t>НДС%</t>
  </si>
  <si>
    <t xml:space="preserve"> итого цены к постаке с учетом НДС и оптовой надбавки, руб. </t>
  </si>
  <si>
    <t>МНН</t>
  </si>
  <si>
    <t>Без учета  НДС 10%, без опт надбавки, руб.</t>
  </si>
  <si>
    <t>Цена за упаковку, руб.</t>
  </si>
  <si>
    <t>Расчетная цена за единицу измерения, руб.</t>
  </si>
  <si>
    <t>Минимальное расчетное значение цены за единицу измерения, руб.</t>
  </si>
  <si>
    <t>Владелец РУ/производитель/упаковщик/Выпускающий контроль</t>
  </si>
  <si>
    <t>Предельная цена производителя без оптовой надбавки и без НДС, руб</t>
  </si>
  <si>
    <t>Расчетная предельная отпускная цена производителя без оптовой надбавки и без НДС, за единицу измерения (1 таблетка) руб.</t>
  </si>
  <si>
    <t>№ РУ</t>
  </si>
  <si>
    <t>Лекарственная форма, дозировка, упаковка (полная)</t>
  </si>
  <si>
    <t>см[3*];^мл</t>
  </si>
  <si>
    <t>Лекарственная форма, дозировка</t>
  </si>
  <si>
    <t>МНН или при отсутствии МНН химическое, группировочное наименование товара</t>
  </si>
  <si>
    <t>Единица измерения</t>
  </si>
  <si>
    <t>Минимальная цена единицы ЛП рассчитанная методом сопоставимых рыночных цен (анализ рынка)</t>
  </si>
  <si>
    <t>Минимальная цена единицы ЛП рассчитанная тарифным методом</t>
  </si>
  <si>
    <t xml:space="preserve">Минимальная цена единицы ЛП рассчитанная  методом определения средневзвешенной цены по контрактам </t>
  </si>
  <si>
    <t>не закупался</t>
  </si>
  <si>
    <t>Минимальное значение НМЦ товара за единицу измерения, руб</t>
  </si>
  <si>
    <t>Оптовая надбавка, %</t>
  </si>
  <si>
    <t>Начальная (максимальная) цена государственного контракта, руб.</t>
  </si>
  <si>
    <t>Объем во вторичной (потребительской) упаковке, ед.изм.</t>
  </si>
  <si>
    <t>Опт.надбавка, %</t>
  </si>
  <si>
    <t>НДС, %</t>
  </si>
  <si>
    <t xml:space="preserve">Минимальное значение цены ед. с учетом НДС и оптовой надбавки, руб. </t>
  </si>
  <si>
    <t>Минимальное значение за единицу измерения, без НДС и опт.надб., руб.</t>
  </si>
  <si>
    <t>Минимальное значение цены ед.товара с оптовой надб., руб.</t>
  </si>
  <si>
    <t>Объем поставки лекарственного преп.в ед.измерен.</t>
  </si>
  <si>
    <t>НДС,%</t>
  </si>
  <si>
    <t>Количество в потреб. упаковке</t>
  </si>
  <si>
    <t>Количество товара к поставке, уп.</t>
  </si>
  <si>
    <t>ОКПД 2</t>
  </si>
  <si>
    <t>Кол-во к поставке в упак.</t>
  </si>
  <si>
    <t>Дата регистрации цены (№ решения)</t>
  </si>
  <si>
    <t>Пиридоксин</t>
  </si>
  <si>
    <t>Инозин+Никотинамид+Рибофлавин+Янтарная кислота</t>
  </si>
  <si>
    <t>доз</t>
  </si>
  <si>
    <t>Ед. изм</t>
  </si>
  <si>
    <t>Кол-во</t>
  </si>
  <si>
    <t>Цена за ед</t>
  </si>
  <si>
    <t>Финансирование</t>
  </si>
  <si>
    <t>ИТОГО</t>
  </si>
  <si>
    <t>омс</t>
  </si>
  <si>
    <t>сумма</t>
  </si>
  <si>
    <t>№</t>
  </si>
  <si>
    <t>Наименование товара</t>
  </si>
  <si>
    <t>сгз</t>
  </si>
  <si>
    <t>Сальбутамол-Фармстандарт</t>
  </si>
  <si>
    <t>ЕИ ЛП в соответствии с ЕСКЛП</t>
  </si>
  <si>
    <t>Вл.Вып.к.Перв.Уп.Втор.Уп.Пр.Открытое акционерное общество "Борисовский завод медицинских препаратов" (ОАО "БЗМП"), Республика Беларусь (600125834);</t>
  </si>
  <si>
    <t>П N015494/01</t>
  </si>
  <si>
    <t>21.20.10.144-000004-1-00036-0000000000000</t>
  </si>
  <si>
    <t>раствор для инъекций, 20 мг/мл, 5 мл (ГРЛС: 2 %)</t>
  </si>
  <si>
    <t>Минимальное значение НМЦ товара за единицу измерения с НДС, и опт.надб, руб.</t>
  </si>
  <si>
    <t>Минимальное значение НМЦ товара за единицу измерения с НДС, и опт.надбавкой, руб.(округл.)</t>
  </si>
  <si>
    <t>15.05.2025 653/20-25</t>
  </si>
  <si>
    <t>2,2</t>
  </si>
  <si>
    <t>Исп. Великанова А.В.</t>
  </si>
  <si>
    <t>Цена за единицу товара с учетом всех условий контракта и расходов Поставщика №1 вх.от 18.05.2026 №307</t>
  </si>
  <si>
    <t>Цена за единицу товара с учетом всех условий контракта и расходов Поставщика №2 вх.от 18.05.2026 №308</t>
  </si>
  <si>
    <t>Цена за единицу товара с учетом всех условий контракта и расходов Поставщика №3 вх.от 18.05.2026 №309</t>
  </si>
  <si>
    <t>раствор для инъекций, 20 мг/мл, 5 мл - ампулы (10) - коробка картонная</t>
  </si>
  <si>
    <t>раствор для инъекций, 20 мг/мл, 5 мл (ГРЛС: 2 %) (10)</t>
  </si>
  <si>
    <t>1,6938</t>
  </si>
  <si>
    <t>02,06,2026</t>
  </si>
  <si>
    <r>
      <rPr>
        <b/>
        <sz val="8"/>
        <color theme="1"/>
        <rFont val="Calibri"/>
        <family val="2"/>
        <scheme val="minor"/>
      </rPr>
      <t xml:space="preserve">РАСЧЁТ НАЧАЛЬНОЙ (МАКСИМАЛЬНОЙ) ЦЕНЫ КОНТРАКТА     </t>
    </r>
    <r>
      <rPr>
        <sz val="8"/>
        <color theme="1"/>
        <rFont val="Calibri"/>
        <family val="2"/>
        <scheme val="minor"/>
      </rPr>
      <t xml:space="preserve">        
  на поставку лекарственных препаратов ЖНВЛП стратегически важные препараты (для дневного стационара) для нужд СПб ГБУЗ "Городская поликлиника № 22"             
Начальная (максимальная) цена контракта  определена и обоснована в соответствии с требованиями статьи 22 Закона, посредством применения следующих методов: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нужд», в соответствии с порядком, утвержденным Приказом Минздрава России от 19.12.2019 N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В соответствии с Порядком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 1064н, сведения о референтной цене должны предоставляться в единую информационную систему в сфере закупок посредством информационного взаимодействия между единой государственной информационной системой в сфере здравоохранения и единой информационной системой в сфере закупок.
На момент расчета НМЦК сведения о референтной цене в единой информационной системе в сфере закупок отсутствуют.
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
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– не применяется.
Цена контракта (цена единицы товара, работы, услуги) определяется участником электронного аукциона на основе прилагаемого заказчиком расчета начальной (максимальной) цены контракта (начальной цены единицы товара, работы, услуги) с учетом (или без учета) расходов на перевозку, страхование, уплату таможенных пошлин, налогов и других обязательных платежей.
На лекарственные средства, относящиеся к жизненно необходимым и важнейшим лекарственным средствам (ЖНВЛС), цена за единицу товара не должна превышать предельных отпускных цен, зарегистрированных и внесенных в Государственный реестр цен на ЖНВЛС (в соответствие с Постановлением Правительства Санкт-Петербурга от 06.09.2010 № 1190 «Об установлении надбавок на жизненно необходимые и важнейшие лекарственные препараты») («Санкт-Петербургские ведомости», № 184, 30.09.2010).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</si>
</sst>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5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129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7" fillId="0" borderId="1" xfId="3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2" fontId="14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/>
    <xf numFmtId="0" fontId="16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 applyAlignment="1">
      <alignment horizontal="center" vertical="top"/>
    </xf>
    <xf numFmtId="4" fontId="0" fillId="0" borderId="1" xfId="0" applyNumberFormat="1" applyBorder="1" applyAlignment="1">
      <alignment horizontal="center" vertical="top"/>
    </xf>
    <xf numFmtId="0" fontId="0" fillId="0" borderId="1" xfId="0" applyBorder="1"/>
    <xf numFmtId="4" fontId="0" fillId="0" borderId="0" xfId="0" applyNumberFormat="1"/>
    <xf numFmtId="4" fontId="0" fillId="0" borderId="8" xfId="0" applyNumberFormat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4" xfId="2" applyBorder="1" applyAlignment="1">
      <alignment horizontal="left" vertical="center" wrapText="1"/>
    </xf>
    <xf numFmtId="0" fontId="4" fillId="0" borderId="0" xfId="2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11" fillId="0" borderId="1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0" xfId="0" applyFont="1" applyAlignment="1">
      <alignment vertical="center"/>
    </xf>
  </cellXfs>
  <cellStyles count="4">
    <cellStyle name="Гиперссылка" xfId="2" builtinId="8"/>
    <cellStyle name="Обычный" xfId="0" builtinId="0"/>
    <cellStyle name="Обычный 2" xfId="1" xr:uid="{00000000-0005-0000-0000-000002000000}"/>
    <cellStyle name="Финансовый" xfId="3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zoomScale="66" zoomScaleNormal="66" workbookViewId="0">
      <selection activeCell="S4" sqref="S4"/>
    </sheetView>
  </sheetViews>
  <sheetFormatPr defaultColWidth="9.109375" defaultRowHeight="13.8" x14ac:dyDescent="0.3"/>
  <cols>
    <col min="1" max="1" width="4.88671875" style="22" customWidth="1"/>
    <col min="2" max="2" width="18.5546875" style="24" customWidth="1"/>
    <col min="3" max="3" width="18.33203125" style="24" customWidth="1"/>
    <col min="4" max="4" width="25.88671875" style="22" customWidth="1"/>
    <col min="5" max="6" width="12.6640625" style="25" customWidth="1"/>
    <col min="7" max="7" width="12.5546875" style="22" customWidth="1"/>
    <col min="8" max="8" width="10.109375" style="24" customWidth="1"/>
    <col min="9" max="9" width="10.5546875" style="24" customWidth="1"/>
    <col min="10" max="10" width="10.33203125" style="24" customWidth="1"/>
    <col min="11" max="11" width="11" style="24" customWidth="1"/>
    <col min="12" max="12" width="10" style="24" customWidth="1"/>
    <col min="13" max="13" width="11.33203125" style="22" customWidth="1"/>
    <col min="14" max="14" width="13.88671875" style="22" customWidth="1"/>
    <col min="15" max="15" width="14.6640625" style="22" customWidth="1"/>
    <col min="16" max="16" width="11.88671875" style="22" customWidth="1"/>
    <col min="17" max="17" width="10.109375" style="22" customWidth="1"/>
    <col min="18" max="18" width="12.44140625" style="22" customWidth="1"/>
    <col min="19" max="19" width="20.44140625" style="22" customWidth="1"/>
    <col min="20" max="16384" width="9.109375" style="22"/>
  </cols>
  <sheetData>
    <row r="1" spans="1:21" s="18" customFormat="1" ht="21.75" customHeight="1" x14ac:dyDescent="0.3">
      <c r="A1" s="75" t="s">
        <v>0</v>
      </c>
      <c r="B1" s="64" t="s">
        <v>3</v>
      </c>
      <c r="C1" s="69" t="s">
        <v>4</v>
      </c>
      <c r="D1" s="64" t="s">
        <v>118</v>
      </c>
      <c r="E1" s="75" t="s">
        <v>6</v>
      </c>
      <c r="F1" s="64" t="s">
        <v>139</v>
      </c>
      <c r="G1" s="75" t="s">
        <v>128</v>
      </c>
      <c r="H1" s="75" t="s">
        <v>108</v>
      </c>
      <c r="I1" s="75"/>
      <c r="J1" s="75"/>
      <c r="K1" s="75"/>
      <c r="L1" s="75"/>
      <c r="M1" s="75"/>
      <c r="N1" s="75" t="s">
        <v>111</v>
      </c>
      <c r="O1" s="64" t="s">
        <v>12</v>
      </c>
      <c r="P1" s="64" t="s">
        <v>129</v>
      </c>
      <c r="Q1" s="64" t="s">
        <v>130</v>
      </c>
      <c r="R1" s="81" t="s">
        <v>131</v>
      </c>
      <c r="S1" s="66" t="s">
        <v>138</v>
      </c>
    </row>
    <row r="2" spans="1:21" s="18" customFormat="1" ht="113.25" customHeight="1" x14ac:dyDescent="0.3">
      <c r="A2" s="75"/>
      <c r="B2" s="65"/>
      <c r="C2" s="70"/>
      <c r="D2" s="65"/>
      <c r="E2" s="75"/>
      <c r="F2" s="65"/>
      <c r="G2" s="75"/>
      <c r="H2" s="76" t="s">
        <v>165</v>
      </c>
      <c r="I2" s="77"/>
      <c r="J2" s="76" t="s">
        <v>166</v>
      </c>
      <c r="K2" s="77"/>
      <c r="L2" s="76" t="s">
        <v>167</v>
      </c>
      <c r="M2" s="77"/>
      <c r="N2" s="75"/>
      <c r="O2" s="65"/>
      <c r="P2" s="65"/>
      <c r="Q2" s="65"/>
      <c r="R2" s="82"/>
      <c r="S2" s="67"/>
    </row>
    <row r="3" spans="1:21" s="18" customFormat="1" ht="83.25" customHeight="1" x14ac:dyDescent="0.3">
      <c r="A3" s="75"/>
      <c r="B3" s="65"/>
      <c r="C3" s="70"/>
      <c r="D3" s="68"/>
      <c r="E3" s="75"/>
      <c r="F3" s="68"/>
      <c r="G3" s="75"/>
      <c r="H3" s="16" t="s">
        <v>109</v>
      </c>
      <c r="I3" s="19" t="s">
        <v>110</v>
      </c>
      <c r="J3" s="19" t="s">
        <v>109</v>
      </c>
      <c r="K3" s="19" t="s">
        <v>110</v>
      </c>
      <c r="L3" s="19" t="s">
        <v>109</v>
      </c>
      <c r="M3" s="19" t="s">
        <v>110</v>
      </c>
      <c r="N3" s="75"/>
      <c r="O3" s="68"/>
      <c r="P3" s="68"/>
      <c r="Q3" s="68"/>
      <c r="R3" s="83"/>
      <c r="S3" s="67"/>
    </row>
    <row r="4" spans="1:21" ht="27.6" x14ac:dyDescent="0.3">
      <c r="A4" s="13">
        <v>1</v>
      </c>
      <c r="B4" s="23" t="s">
        <v>42</v>
      </c>
      <c r="C4" s="23" t="s">
        <v>42</v>
      </c>
      <c r="D4" s="14" t="s">
        <v>159</v>
      </c>
      <c r="E4" s="15" t="s">
        <v>117</v>
      </c>
      <c r="F4" s="15">
        <v>70</v>
      </c>
      <c r="G4" s="32">
        <v>50</v>
      </c>
      <c r="H4" s="17">
        <v>84.69</v>
      </c>
      <c r="I4" s="43">
        <f t="shared" ref="I4" si="0">H4/G4</f>
        <v>1.6938</v>
      </c>
      <c r="J4" s="17">
        <v>84.69</v>
      </c>
      <c r="K4" s="44">
        <f t="shared" ref="K4" si="1">J4/G4</f>
        <v>1.6938</v>
      </c>
      <c r="L4" s="21">
        <v>84.69</v>
      </c>
      <c r="M4" s="43">
        <f t="shared" ref="M4" si="2">L4/G4</f>
        <v>1.6938</v>
      </c>
      <c r="N4" s="45" t="s">
        <v>170</v>
      </c>
      <c r="O4" s="17">
        <v>1.69</v>
      </c>
      <c r="P4" s="17">
        <v>18</v>
      </c>
      <c r="Q4" s="15">
        <v>10</v>
      </c>
      <c r="R4" s="60">
        <f>O4*1.1*1.18</f>
        <v>2.1936199999999997</v>
      </c>
      <c r="S4" s="46" t="s">
        <v>158</v>
      </c>
      <c r="T4" s="22">
        <v>175731</v>
      </c>
    </row>
    <row r="5" spans="1:21" ht="19.5" customHeight="1" x14ac:dyDescent="0.3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21" ht="26.25" customHeigh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</row>
    <row r="7" spans="1:21" ht="11.25" customHeight="1" x14ac:dyDescent="0.3">
      <c r="A7" s="71" t="s">
        <v>16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</row>
    <row r="8" spans="1:21" ht="11.25" customHeight="1" x14ac:dyDescent="0.3">
      <c r="A8" s="71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</row>
    <row r="9" spans="1:21" ht="12" customHeight="1" x14ac:dyDescent="0.3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</row>
  </sheetData>
  <mergeCells count="20">
    <mergeCell ref="A5:S5"/>
    <mergeCell ref="R1:R3"/>
    <mergeCell ref="F1:F3"/>
    <mergeCell ref="A1:A3"/>
    <mergeCell ref="B1:B3"/>
    <mergeCell ref="S1:S3"/>
    <mergeCell ref="D1:D3"/>
    <mergeCell ref="C1:C3"/>
    <mergeCell ref="A7:U9"/>
    <mergeCell ref="A6:U6"/>
    <mergeCell ref="P1:P3"/>
    <mergeCell ref="Q1:Q3"/>
    <mergeCell ref="N1:N3"/>
    <mergeCell ref="H1:M1"/>
    <mergeCell ref="H2:I2"/>
    <mergeCell ref="J2:K2"/>
    <mergeCell ref="L2:M2"/>
    <mergeCell ref="O1:O3"/>
    <mergeCell ref="E1:E3"/>
    <mergeCell ref="G1:G3"/>
  </mergeCells>
  <phoneticPr fontId="22" type="noConversion"/>
  <hyperlinks>
    <hyperlink ref="A7" location="_ftn1" display="_ftn1" xr:uid="{00000000-0004-0000-0000-000000000000}"/>
  </hyperlinks>
  <pageMargins left="0.23622047244094491" right="0.23622047244094491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5"/>
  <sheetViews>
    <sheetView topLeftCell="A16" workbookViewId="0">
      <selection activeCell="L20" sqref="L20:M20"/>
    </sheetView>
  </sheetViews>
  <sheetFormatPr defaultRowHeight="14.4" x14ac:dyDescent="0.3"/>
  <cols>
    <col min="19" max="19" width="16.33203125" customWidth="1"/>
  </cols>
  <sheetData>
    <row r="1" spans="1:19" ht="15" customHeight="1" x14ac:dyDescent="0.3">
      <c r="A1" s="84" t="s">
        <v>0</v>
      </c>
      <c r="B1" s="84" t="s">
        <v>3</v>
      </c>
      <c r="C1" s="87" t="s">
        <v>4</v>
      </c>
      <c r="D1" s="88"/>
      <c r="E1" s="84" t="s">
        <v>25</v>
      </c>
      <c r="F1" s="84" t="s">
        <v>1</v>
      </c>
      <c r="G1" s="84" t="s">
        <v>5</v>
      </c>
      <c r="H1" s="93" t="s">
        <v>6</v>
      </c>
      <c r="I1" s="93" t="s">
        <v>7</v>
      </c>
      <c r="J1" s="93" t="s">
        <v>8</v>
      </c>
      <c r="K1" s="94" t="s">
        <v>9</v>
      </c>
      <c r="L1" s="95" t="s">
        <v>104</v>
      </c>
      <c r="M1" s="94" t="s">
        <v>103</v>
      </c>
      <c r="N1" s="93" t="s">
        <v>28</v>
      </c>
      <c r="O1" s="88" t="s">
        <v>13</v>
      </c>
      <c r="P1" s="93" t="s">
        <v>10</v>
      </c>
      <c r="Q1" s="93" t="s">
        <v>105</v>
      </c>
      <c r="R1" s="93" t="s">
        <v>11</v>
      </c>
      <c r="S1" s="93" t="s">
        <v>106</v>
      </c>
    </row>
    <row r="2" spans="1:19" ht="52.5" customHeight="1" x14ac:dyDescent="0.3">
      <c r="A2" s="85"/>
      <c r="B2" s="85"/>
      <c r="C2" s="89"/>
      <c r="D2" s="90"/>
      <c r="E2" s="85"/>
      <c r="F2" s="85"/>
      <c r="G2" s="85"/>
      <c r="H2" s="93"/>
      <c r="I2" s="93"/>
      <c r="J2" s="93"/>
      <c r="K2" s="94"/>
      <c r="L2" s="96"/>
      <c r="M2" s="94"/>
      <c r="N2" s="93"/>
      <c r="O2" s="90"/>
      <c r="P2" s="93"/>
      <c r="Q2" s="93"/>
      <c r="R2" s="93"/>
      <c r="S2" s="93"/>
    </row>
    <row r="3" spans="1:19" ht="69" customHeight="1" x14ac:dyDescent="0.3">
      <c r="A3" s="86"/>
      <c r="B3" s="86"/>
      <c r="C3" s="91"/>
      <c r="D3" s="92"/>
      <c r="E3" s="86"/>
      <c r="F3" s="86"/>
      <c r="G3" s="86"/>
      <c r="H3" s="93"/>
      <c r="I3" s="93"/>
      <c r="J3" s="93"/>
      <c r="K3" s="94"/>
      <c r="L3" s="97"/>
      <c r="M3" s="94"/>
      <c r="N3" s="93"/>
      <c r="O3" s="92"/>
      <c r="P3" s="93"/>
      <c r="Q3" s="93"/>
      <c r="R3" s="93"/>
      <c r="S3" s="93"/>
    </row>
    <row r="4" spans="1:19" ht="30.6" x14ac:dyDescent="0.3">
      <c r="A4" s="1">
        <v>1</v>
      </c>
      <c r="B4" s="3" t="s">
        <v>26</v>
      </c>
      <c r="C4" s="98" t="s">
        <v>17</v>
      </c>
      <c r="D4" s="99"/>
      <c r="E4" s="3" t="s">
        <v>27</v>
      </c>
      <c r="F4" s="3">
        <v>200</v>
      </c>
      <c r="G4" s="9" t="s">
        <v>14</v>
      </c>
      <c r="H4" s="9" t="s">
        <v>15</v>
      </c>
      <c r="I4" s="11">
        <v>10</v>
      </c>
      <c r="J4" s="1">
        <v>10</v>
      </c>
      <c r="K4" s="3" t="s">
        <v>89</v>
      </c>
      <c r="L4" s="10"/>
      <c r="M4" s="2"/>
      <c r="N4" s="2"/>
      <c r="O4" s="2"/>
      <c r="P4" s="10"/>
      <c r="Q4" s="2"/>
      <c r="R4" s="9"/>
      <c r="S4" s="9"/>
    </row>
    <row r="5" spans="1:19" ht="45" customHeight="1" x14ac:dyDescent="0.3">
      <c r="A5" s="4">
        <v>2</v>
      </c>
      <c r="B5" s="3" t="s">
        <v>23</v>
      </c>
      <c r="C5" s="98" t="s">
        <v>19</v>
      </c>
      <c r="D5" s="99"/>
      <c r="E5" s="3" t="s">
        <v>60</v>
      </c>
      <c r="F5" s="3">
        <v>200</v>
      </c>
      <c r="G5" s="9" t="s">
        <v>14</v>
      </c>
      <c r="H5" s="9" t="s">
        <v>15</v>
      </c>
      <c r="I5" s="6">
        <v>250</v>
      </c>
      <c r="J5" s="1">
        <v>10</v>
      </c>
      <c r="K5" s="3" t="s">
        <v>89</v>
      </c>
      <c r="L5" s="10"/>
      <c r="M5" s="2"/>
      <c r="N5" s="8"/>
      <c r="O5" s="8"/>
      <c r="P5" s="10"/>
      <c r="Q5" s="8"/>
      <c r="R5" s="9"/>
      <c r="S5" s="9"/>
    </row>
    <row r="6" spans="1:19" ht="30.6" x14ac:dyDescent="0.3">
      <c r="A6" s="4">
        <v>3</v>
      </c>
      <c r="B6" s="3" t="s">
        <v>31</v>
      </c>
      <c r="C6" s="98" t="s">
        <v>30</v>
      </c>
      <c r="D6" s="99"/>
      <c r="E6" s="3" t="s">
        <v>61</v>
      </c>
      <c r="F6" s="3">
        <v>50</v>
      </c>
      <c r="G6" s="9" t="s">
        <v>14</v>
      </c>
      <c r="H6" s="9" t="s">
        <v>15</v>
      </c>
      <c r="I6" s="6">
        <v>50</v>
      </c>
      <c r="J6" s="1">
        <v>10</v>
      </c>
      <c r="K6" s="3" t="s">
        <v>18</v>
      </c>
      <c r="L6" s="10"/>
      <c r="M6" s="2"/>
      <c r="N6" s="8"/>
      <c r="O6" s="8"/>
      <c r="P6" s="10"/>
      <c r="Q6" s="8"/>
      <c r="R6" s="9"/>
      <c r="S6" s="9"/>
    </row>
    <row r="7" spans="1:19" ht="56.25" customHeight="1" x14ac:dyDescent="0.3">
      <c r="A7" s="4">
        <v>4</v>
      </c>
      <c r="B7" s="3" t="s">
        <v>32</v>
      </c>
      <c r="C7" s="98" t="s">
        <v>33</v>
      </c>
      <c r="D7" s="99"/>
      <c r="E7" s="3" t="s">
        <v>62</v>
      </c>
      <c r="F7" s="3">
        <v>40</v>
      </c>
      <c r="G7" s="9" t="s">
        <v>14</v>
      </c>
      <c r="H7" s="9" t="s">
        <v>15</v>
      </c>
      <c r="I7" s="6">
        <v>10</v>
      </c>
      <c r="J7" s="1">
        <v>10</v>
      </c>
      <c r="K7" s="3" t="s">
        <v>90</v>
      </c>
      <c r="L7" s="10"/>
      <c r="M7" s="8"/>
      <c r="N7" s="8"/>
      <c r="O7" s="8"/>
      <c r="P7" s="10"/>
      <c r="Q7" s="8"/>
      <c r="R7" s="9"/>
      <c r="S7" s="9"/>
    </row>
    <row r="8" spans="1:19" ht="56.25" customHeight="1" x14ac:dyDescent="0.3">
      <c r="A8" s="4">
        <v>5</v>
      </c>
      <c r="B8" s="3" t="s">
        <v>34</v>
      </c>
      <c r="C8" s="98" t="s">
        <v>63</v>
      </c>
      <c r="D8" s="99"/>
      <c r="E8" s="3" t="s">
        <v>64</v>
      </c>
      <c r="F8" s="3">
        <v>200</v>
      </c>
      <c r="G8" s="9" t="s">
        <v>14</v>
      </c>
      <c r="H8" s="9" t="s">
        <v>15</v>
      </c>
      <c r="I8" s="6">
        <v>20</v>
      </c>
      <c r="J8" s="4">
        <v>10</v>
      </c>
      <c r="K8" s="3" t="s">
        <v>91</v>
      </c>
      <c r="L8" s="10"/>
      <c r="M8" s="8"/>
      <c r="N8" s="8"/>
      <c r="O8" s="8"/>
      <c r="P8" s="10"/>
      <c r="Q8" s="8"/>
      <c r="R8" s="8"/>
      <c r="S8" s="9"/>
    </row>
    <row r="9" spans="1:19" ht="67.5" customHeight="1" x14ac:dyDescent="0.3">
      <c r="A9" s="4">
        <v>6</v>
      </c>
      <c r="B9" s="3" t="s">
        <v>36</v>
      </c>
      <c r="C9" s="98" t="s">
        <v>35</v>
      </c>
      <c r="D9" s="99"/>
      <c r="E9" s="3" t="s">
        <v>65</v>
      </c>
      <c r="F9" s="3">
        <v>5</v>
      </c>
      <c r="G9" s="9" t="s">
        <v>14</v>
      </c>
      <c r="H9" s="9" t="s">
        <v>15</v>
      </c>
      <c r="I9" s="6">
        <v>10</v>
      </c>
      <c r="J9" s="4">
        <v>10</v>
      </c>
      <c r="K9" s="3" t="s">
        <v>92</v>
      </c>
      <c r="L9" s="10"/>
      <c r="M9" s="8"/>
      <c r="N9" s="2"/>
      <c r="O9" s="2"/>
      <c r="P9" s="10"/>
      <c r="Q9" s="2"/>
      <c r="R9" s="8"/>
      <c r="S9" s="9"/>
    </row>
    <row r="10" spans="1:19" ht="56.25" customHeight="1" x14ac:dyDescent="0.3">
      <c r="A10" s="4">
        <v>7</v>
      </c>
      <c r="B10" s="3" t="s">
        <v>38</v>
      </c>
      <c r="C10" s="98" t="s">
        <v>37</v>
      </c>
      <c r="D10" s="99"/>
      <c r="E10" s="3" t="s">
        <v>66</v>
      </c>
      <c r="F10" s="3">
        <v>30</v>
      </c>
      <c r="G10" s="9" t="s">
        <v>14</v>
      </c>
      <c r="H10" s="9" t="s">
        <v>15</v>
      </c>
      <c r="I10" s="6">
        <v>500</v>
      </c>
      <c r="J10" s="4">
        <v>5</v>
      </c>
      <c r="K10" s="3" t="s">
        <v>93</v>
      </c>
      <c r="L10" s="10"/>
      <c r="M10" s="8"/>
      <c r="N10" s="8"/>
      <c r="O10" s="8"/>
      <c r="P10" s="10"/>
      <c r="Q10" s="8"/>
      <c r="R10" s="8"/>
      <c r="S10" s="9"/>
    </row>
    <row r="11" spans="1:19" ht="56.25" customHeight="1" x14ac:dyDescent="0.3">
      <c r="A11" s="4">
        <v>8</v>
      </c>
      <c r="B11" s="3" t="s">
        <v>40</v>
      </c>
      <c r="C11" s="98" t="s">
        <v>39</v>
      </c>
      <c r="D11" s="99"/>
      <c r="E11" s="3" t="s">
        <v>67</v>
      </c>
      <c r="F11" s="3">
        <v>40</v>
      </c>
      <c r="G11" s="9" t="s">
        <v>14</v>
      </c>
      <c r="H11" s="9" t="s">
        <v>15</v>
      </c>
      <c r="I11" s="6">
        <v>24</v>
      </c>
      <c r="J11" s="4">
        <v>10</v>
      </c>
      <c r="K11" s="3" t="s">
        <v>20</v>
      </c>
      <c r="L11" s="10"/>
      <c r="M11" s="8"/>
      <c r="N11" s="8"/>
      <c r="O11" s="8"/>
      <c r="P11" s="10"/>
      <c r="Q11" s="8"/>
      <c r="R11" s="8"/>
      <c r="S11" s="9"/>
    </row>
    <row r="12" spans="1:19" ht="56.25" customHeight="1" x14ac:dyDescent="0.3">
      <c r="A12" s="4">
        <v>9</v>
      </c>
      <c r="B12" s="3" t="s">
        <v>42</v>
      </c>
      <c r="C12" s="98" t="s">
        <v>41</v>
      </c>
      <c r="D12" s="99"/>
      <c r="E12" s="3" t="s">
        <v>68</v>
      </c>
      <c r="F12" s="7">
        <v>50</v>
      </c>
      <c r="G12" s="9" t="s">
        <v>14</v>
      </c>
      <c r="H12" s="9" t="s">
        <v>15</v>
      </c>
      <c r="I12" s="6">
        <v>20</v>
      </c>
      <c r="J12" s="4">
        <v>10</v>
      </c>
      <c r="K12" s="3" t="s">
        <v>94</v>
      </c>
      <c r="L12" s="10"/>
      <c r="M12" s="8"/>
      <c r="N12" s="10"/>
      <c r="O12" s="10"/>
      <c r="P12" s="8"/>
      <c r="Q12" s="8"/>
      <c r="R12" s="8"/>
      <c r="S12" s="9"/>
    </row>
    <row r="13" spans="1:19" ht="67.5" customHeight="1" x14ac:dyDescent="0.3">
      <c r="A13" s="4">
        <v>10</v>
      </c>
      <c r="B13" s="3" t="s">
        <v>44</v>
      </c>
      <c r="C13" s="98" t="s">
        <v>43</v>
      </c>
      <c r="D13" s="99"/>
      <c r="E13" s="3" t="s">
        <v>69</v>
      </c>
      <c r="F13" s="3">
        <v>50</v>
      </c>
      <c r="G13" s="9" t="s">
        <v>14</v>
      </c>
      <c r="H13" s="9" t="s">
        <v>15</v>
      </c>
      <c r="I13" s="6">
        <v>200</v>
      </c>
      <c r="J13" s="4">
        <v>10</v>
      </c>
      <c r="K13" s="3" t="s">
        <v>21</v>
      </c>
      <c r="L13" s="10"/>
      <c r="M13" s="8"/>
      <c r="N13" s="8"/>
      <c r="O13" s="8"/>
      <c r="P13" s="10"/>
      <c r="Q13" s="8"/>
      <c r="R13" s="8"/>
      <c r="S13" s="9"/>
    </row>
    <row r="14" spans="1:19" ht="45" customHeight="1" x14ac:dyDescent="0.3">
      <c r="A14" s="4">
        <v>11</v>
      </c>
      <c r="B14" s="3" t="s">
        <v>45</v>
      </c>
      <c r="C14" s="98" t="s">
        <v>70</v>
      </c>
      <c r="D14" s="99"/>
      <c r="E14" s="3" t="s">
        <v>71</v>
      </c>
      <c r="F14" s="3">
        <v>20</v>
      </c>
      <c r="G14" s="9" t="s">
        <v>14</v>
      </c>
      <c r="H14" s="9" t="s">
        <v>15</v>
      </c>
      <c r="I14" s="6" t="s">
        <v>101</v>
      </c>
      <c r="J14" s="4">
        <v>10</v>
      </c>
      <c r="K14" s="3" t="s">
        <v>21</v>
      </c>
      <c r="L14" s="10"/>
      <c r="M14" s="8"/>
      <c r="N14" s="2"/>
      <c r="O14" s="2"/>
      <c r="P14" s="10"/>
      <c r="Q14" s="2"/>
      <c r="R14" s="8"/>
      <c r="S14" s="9"/>
    </row>
    <row r="15" spans="1:19" ht="56.25" customHeight="1" x14ac:dyDescent="0.3">
      <c r="A15" s="4">
        <v>12</v>
      </c>
      <c r="B15" s="3" t="s">
        <v>46</v>
      </c>
      <c r="C15" s="98" t="s">
        <v>72</v>
      </c>
      <c r="D15" s="99"/>
      <c r="E15" s="3" t="s">
        <v>73</v>
      </c>
      <c r="F15" s="3">
        <v>20</v>
      </c>
      <c r="G15" s="9" t="s">
        <v>14</v>
      </c>
      <c r="H15" s="9" t="s">
        <v>15</v>
      </c>
      <c r="I15" s="6">
        <v>25</v>
      </c>
      <c r="J15" s="4">
        <v>10</v>
      </c>
      <c r="K15" s="3" t="s">
        <v>90</v>
      </c>
      <c r="L15" s="10"/>
      <c r="M15" s="8"/>
      <c r="N15" s="2"/>
      <c r="O15" s="2"/>
      <c r="P15" s="10"/>
      <c r="Q15" s="2"/>
      <c r="R15" s="8"/>
      <c r="S15" s="9"/>
    </row>
    <row r="16" spans="1:19" ht="67.5" customHeight="1" x14ac:dyDescent="0.3">
      <c r="A16" s="4">
        <v>13</v>
      </c>
      <c r="B16" s="3" t="s">
        <v>48</v>
      </c>
      <c r="C16" s="98" t="s">
        <v>47</v>
      </c>
      <c r="D16" s="99"/>
      <c r="E16" s="3" t="s">
        <v>74</v>
      </c>
      <c r="F16" s="3">
        <v>4</v>
      </c>
      <c r="G16" s="9" t="s">
        <v>14</v>
      </c>
      <c r="H16" s="9" t="s">
        <v>15</v>
      </c>
      <c r="I16" s="6">
        <v>5</v>
      </c>
      <c r="J16" s="4">
        <v>10</v>
      </c>
      <c r="K16" s="3" t="s">
        <v>95</v>
      </c>
      <c r="L16" s="10"/>
      <c r="M16" s="8"/>
      <c r="N16" s="2"/>
      <c r="O16" s="2"/>
      <c r="P16" s="10"/>
      <c r="Q16" s="2"/>
      <c r="R16" s="8"/>
      <c r="S16" s="9"/>
    </row>
    <row r="17" spans="1:19" ht="56.25" customHeight="1" x14ac:dyDescent="0.3">
      <c r="A17" s="4">
        <v>14</v>
      </c>
      <c r="B17" s="3" t="s">
        <v>50</v>
      </c>
      <c r="C17" s="98" t="s">
        <v>49</v>
      </c>
      <c r="D17" s="99"/>
      <c r="E17" s="3" t="s">
        <v>75</v>
      </c>
      <c r="F17" s="3">
        <v>10</v>
      </c>
      <c r="G17" s="9" t="s">
        <v>14</v>
      </c>
      <c r="H17" s="9" t="s">
        <v>15</v>
      </c>
      <c r="I17" s="6">
        <v>20</v>
      </c>
      <c r="J17" s="4">
        <v>10</v>
      </c>
      <c r="K17" s="3" t="s">
        <v>22</v>
      </c>
      <c r="L17" s="10"/>
      <c r="M17" s="8"/>
      <c r="N17" s="2"/>
      <c r="O17" s="2"/>
      <c r="P17" s="10"/>
      <c r="Q17" s="2"/>
      <c r="R17" s="8"/>
      <c r="S17" s="9"/>
    </row>
    <row r="18" spans="1:19" ht="56.25" customHeight="1" x14ac:dyDescent="0.3">
      <c r="A18" s="4">
        <v>15</v>
      </c>
      <c r="B18" s="3" t="s">
        <v>51</v>
      </c>
      <c r="C18" s="98" t="s">
        <v>76</v>
      </c>
      <c r="D18" s="99"/>
      <c r="E18" s="3" t="s">
        <v>77</v>
      </c>
      <c r="F18" s="3">
        <v>1500</v>
      </c>
      <c r="G18" s="9" t="s">
        <v>87</v>
      </c>
      <c r="H18" s="9" t="s">
        <v>2</v>
      </c>
      <c r="I18" s="6" t="s">
        <v>102</v>
      </c>
      <c r="J18" s="4">
        <v>20</v>
      </c>
      <c r="K18" s="3" t="s">
        <v>96</v>
      </c>
      <c r="L18" s="10"/>
      <c r="M18" s="8"/>
      <c r="N18" s="2"/>
      <c r="O18" s="2"/>
      <c r="P18" s="10"/>
      <c r="Q18" s="2"/>
      <c r="R18" s="8"/>
      <c r="S18" s="9"/>
    </row>
    <row r="19" spans="1:19" ht="45" customHeight="1" x14ac:dyDescent="0.3">
      <c r="A19" s="4">
        <v>16</v>
      </c>
      <c r="B19" s="3" t="s">
        <v>52</v>
      </c>
      <c r="C19" s="98" t="s">
        <v>78</v>
      </c>
      <c r="D19" s="99"/>
      <c r="E19" s="3" t="s">
        <v>79</v>
      </c>
      <c r="F19" s="3">
        <v>40</v>
      </c>
      <c r="G19" s="9" t="s">
        <v>14</v>
      </c>
      <c r="H19" s="9" t="s">
        <v>2</v>
      </c>
      <c r="I19" s="6">
        <v>10</v>
      </c>
      <c r="J19" s="4">
        <v>10</v>
      </c>
      <c r="K19" s="3" t="s">
        <v>90</v>
      </c>
      <c r="L19" s="10"/>
      <c r="M19" s="8"/>
      <c r="N19" s="2"/>
      <c r="O19" s="2"/>
      <c r="P19" s="10"/>
      <c r="Q19" s="2"/>
      <c r="R19" s="8"/>
      <c r="S19" s="9"/>
    </row>
    <row r="20" spans="1:19" ht="56.25" customHeight="1" x14ac:dyDescent="0.3">
      <c r="A20" s="4">
        <v>17</v>
      </c>
      <c r="B20" s="3" t="s">
        <v>53</v>
      </c>
      <c r="C20" s="98" t="s">
        <v>80</v>
      </c>
      <c r="D20" s="99"/>
      <c r="E20" s="3" t="s">
        <v>81</v>
      </c>
      <c r="F20" s="3">
        <v>30</v>
      </c>
      <c r="G20" s="9" t="s">
        <v>14</v>
      </c>
      <c r="H20" s="9" t="s">
        <v>15</v>
      </c>
      <c r="I20" s="6">
        <v>30</v>
      </c>
      <c r="J20" s="4">
        <v>10</v>
      </c>
      <c r="K20" s="3" t="s">
        <v>97</v>
      </c>
      <c r="L20" s="10"/>
      <c r="M20" s="8"/>
      <c r="N20" s="2"/>
      <c r="O20" s="2"/>
      <c r="P20" s="10"/>
      <c r="Q20" s="2"/>
      <c r="R20" s="8"/>
      <c r="S20" s="9"/>
    </row>
    <row r="21" spans="1:19" ht="51" x14ac:dyDescent="0.3">
      <c r="A21" s="4">
        <v>18</v>
      </c>
      <c r="B21" s="3" t="s">
        <v>55</v>
      </c>
      <c r="C21" s="98" t="s">
        <v>54</v>
      </c>
      <c r="D21" s="99"/>
      <c r="E21" s="3" t="s">
        <v>82</v>
      </c>
      <c r="F21" s="3">
        <v>40</v>
      </c>
      <c r="G21" s="9" t="s">
        <v>14</v>
      </c>
      <c r="H21" s="9" t="s">
        <v>15</v>
      </c>
      <c r="I21" s="6">
        <v>20</v>
      </c>
      <c r="J21" s="4">
        <v>10</v>
      </c>
      <c r="K21" s="3" t="s">
        <v>98</v>
      </c>
      <c r="L21" s="10"/>
      <c r="M21" s="8"/>
      <c r="N21" s="2"/>
      <c r="O21" s="2"/>
      <c r="P21" s="10"/>
      <c r="Q21" s="2"/>
      <c r="R21" s="8"/>
      <c r="S21" s="9"/>
    </row>
    <row r="22" spans="1:19" ht="67.5" customHeight="1" x14ac:dyDescent="0.3">
      <c r="A22" s="4">
        <v>19</v>
      </c>
      <c r="B22" s="3" t="s">
        <v>56</v>
      </c>
      <c r="C22" s="98" t="s">
        <v>83</v>
      </c>
      <c r="D22" s="99"/>
      <c r="E22" s="3" t="s">
        <v>84</v>
      </c>
      <c r="F22" s="3">
        <v>50</v>
      </c>
      <c r="G22" s="9" t="s">
        <v>88</v>
      </c>
      <c r="H22" s="9" t="s">
        <v>15</v>
      </c>
      <c r="I22" s="6">
        <v>30</v>
      </c>
      <c r="J22" s="4">
        <v>10</v>
      </c>
      <c r="K22" s="3" t="s">
        <v>99</v>
      </c>
      <c r="L22" s="10"/>
      <c r="M22" s="8"/>
      <c r="N22" s="2"/>
      <c r="O22" s="2"/>
      <c r="P22" s="10"/>
      <c r="Q22" s="2"/>
      <c r="R22" s="8"/>
      <c r="S22" s="9"/>
    </row>
    <row r="23" spans="1:19" ht="67.5" customHeight="1" x14ac:dyDescent="0.3">
      <c r="A23" s="4">
        <v>20</v>
      </c>
      <c r="B23" s="3" t="s">
        <v>58</v>
      </c>
      <c r="C23" s="98" t="s">
        <v>57</v>
      </c>
      <c r="D23" s="99"/>
      <c r="E23" s="3" t="s">
        <v>85</v>
      </c>
      <c r="F23" s="3">
        <v>30</v>
      </c>
      <c r="G23" s="9" t="s">
        <v>14</v>
      </c>
      <c r="H23" s="9" t="s">
        <v>15</v>
      </c>
      <c r="I23" s="6">
        <v>50</v>
      </c>
      <c r="J23" s="4">
        <v>50</v>
      </c>
      <c r="K23" s="3" t="s">
        <v>100</v>
      </c>
      <c r="L23" s="10"/>
      <c r="M23" s="8"/>
      <c r="N23" s="2"/>
      <c r="O23" s="2"/>
      <c r="P23" s="10"/>
      <c r="Q23" s="2"/>
      <c r="R23" s="8"/>
      <c r="S23" s="9"/>
    </row>
    <row r="24" spans="1:19" ht="56.25" customHeight="1" x14ac:dyDescent="0.3">
      <c r="A24" s="4">
        <v>21</v>
      </c>
      <c r="B24" s="3" t="s">
        <v>24</v>
      </c>
      <c r="C24" s="98" t="s">
        <v>59</v>
      </c>
      <c r="D24" s="99"/>
      <c r="E24" s="3" t="s">
        <v>86</v>
      </c>
      <c r="F24" s="3">
        <v>20</v>
      </c>
      <c r="G24" s="9" t="s">
        <v>14</v>
      </c>
      <c r="H24" s="9" t="s">
        <v>15</v>
      </c>
      <c r="I24" s="6">
        <v>4</v>
      </c>
      <c r="J24" s="4">
        <v>10</v>
      </c>
      <c r="K24" s="3" t="s">
        <v>22</v>
      </c>
      <c r="L24" s="10"/>
      <c r="M24" s="8"/>
      <c r="N24" s="2"/>
      <c r="O24" s="2"/>
      <c r="P24" s="10"/>
      <c r="Q24" s="2"/>
      <c r="R24" s="8"/>
      <c r="S24" s="9"/>
    </row>
    <row r="25" spans="1:19" x14ac:dyDescent="0.3">
      <c r="A25" s="100" t="s">
        <v>29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2">
        <f>SUM(L4:L14)</f>
        <v>0</v>
      </c>
      <c r="M25" s="6"/>
      <c r="N25" s="2"/>
      <c r="O25" s="5"/>
      <c r="P25" s="9"/>
      <c r="Q25" s="3"/>
      <c r="R25" s="3"/>
      <c r="S25" s="3"/>
    </row>
  </sheetData>
  <mergeCells count="40">
    <mergeCell ref="C22:D22"/>
    <mergeCell ref="C23:D23"/>
    <mergeCell ref="C24:D24"/>
    <mergeCell ref="A25:K25"/>
    <mergeCell ref="E1:E3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4:D4"/>
    <mergeCell ref="C5:D5"/>
    <mergeCell ref="C6:D6"/>
    <mergeCell ref="C7:D7"/>
    <mergeCell ref="C8:D8"/>
    <mergeCell ref="C9:D9"/>
    <mergeCell ref="Q1:Q3"/>
    <mergeCell ref="R1:R3"/>
    <mergeCell ref="S1:S3"/>
    <mergeCell ref="H1:H3"/>
    <mergeCell ref="I1:I3"/>
    <mergeCell ref="J1:J3"/>
    <mergeCell ref="K1:K3"/>
    <mergeCell ref="P1:P3"/>
    <mergeCell ref="L1:L3"/>
    <mergeCell ref="M1:M3"/>
    <mergeCell ref="N1:N3"/>
    <mergeCell ref="O1:O3"/>
    <mergeCell ref="A1:A3"/>
    <mergeCell ref="B1:B3"/>
    <mergeCell ref="C1:D3"/>
    <mergeCell ref="F1:F3"/>
    <mergeCell ref="G1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"/>
  <sheetViews>
    <sheetView topLeftCell="A3" zoomScale="120" zoomScaleNormal="120" workbookViewId="0">
      <selection activeCell="I4" sqref="I4"/>
    </sheetView>
  </sheetViews>
  <sheetFormatPr defaultColWidth="9.109375" defaultRowHeight="13.8" x14ac:dyDescent="0.25"/>
  <cols>
    <col min="1" max="1" width="4.5546875" style="59" customWidth="1"/>
    <col min="2" max="2" width="15.109375" style="59" customWidth="1"/>
    <col min="3" max="3" width="14" style="59" customWidth="1"/>
    <col min="4" max="4" width="18" style="59" customWidth="1"/>
    <col min="5" max="5" width="21.109375" style="59" customWidth="1"/>
    <col min="6" max="6" width="8" style="59" customWidth="1"/>
    <col min="7" max="7" width="9.109375" style="59"/>
    <col min="8" max="9" width="12.6640625" style="59" customWidth="1"/>
    <col min="10" max="10" width="11.33203125" style="59" customWidth="1"/>
    <col min="11" max="11" width="17.6640625" style="59" customWidth="1"/>
    <col min="12" max="16384" width="9.109375" style="59"/>
  </cols>
  <sheetData>
    <row r="1" spans="1:12" ht="15" customHeight="1" x14ac:dyDescent="0.25">
      <c r="A1" s="104" t="s">
        <v>0</v>
      </c>
      <c r="B1" s="104" t="s">
        <v>107</v>
      </c>
      <c r="C1" s="104" t="s">
        <v>4</v>
      </c>
      <c r="D1" s="104" t="s">
        <v>116</v>
      </c>
      <c r="E1" s="104" t="s">
        <v>112</v>
      </c>
      <c r="F1" s="104" t="s">
        <v>6</v>
      </c>
      <c r="G1" s="104" t="s">
        <v>136</v>
      </c>
      <c r="H1" s="104" t="s">
        <v>113</v>
      </c>
      <c r="I1" s="104" t="s">
        <v>114</v>
      </c>
      <c r="J1" s="104" t="s">
        <v>115</v>
      </c>
      <c r="K1" s="107" t="s">
        <v>140</v>
      </c>
      <c r="L1" s="103"/>
    </row>
    <row r="2" spans="1:12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8"/>
      <c r="L2" s="103"/>
    </row>
    <row r="3" spans="1:12" ht="120" customHeight="1" x14ac:dyDescent="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9"/>
      <c r="L3" s="103"/>
    </row>
    <row r="4" spans="1:12" ht="61.2" x14ac:dyDescent="0.25">
      <c r="A4" s="31">
        <v>6</v>
      </c>
      <c r="B4" s="47" t="s">
        <v>42</v>
      </c>
      <c r="C4" s="47" t="s">
        <v>42</v>
      </c>
      <c r="D4" s="47" t="s">
        <v>168</v>
      </c>
      <c r="E4" s="47" t="s">
        <v>156</v>
      </c>
      <c r="F4" s="3" t="s">
        <v>117</v>
      </c>
      <c r="G4" s="3">
        <v>50</v>
      </c>
      <c r="H4" s="3">
        <v>84.69</v>
      </c>
      <c r="I4" s="55">
        <f t="shared" ref="I4" si="0">H4/G4</f>
        <v>1.6938</v>
      </c>
      <c r="J4" s="3" t="s">
        <v>157</v>
      </c>
      <c r="K4" s="3" t="s">
        <v>162</v>
      </c>
    </row>
    <row r="5" spans="1:12" x14ac:dyDescent="0.25">
      <c r="D5" s="58"/>
      <c r="E5" s="58"/>
      <c r="F5" s="58"/>
      <c r="G5" s="58"/>
      <c r="H5" s="58"/>
      <c r="I5" s="58"/>
      <c r="J5" s="58"/>
      <c r="K5" s="58"/>
    </row>
  </sheetData>
  <mergeCells count="12">
    <mergeCell ref="A1:A3"/>
    <mergeCell ref="B1:B3"/>
    <mergeCell ref="C1:C3"/>
    <mergeCell ref="G1:G3"/>
    <mergeCell ref="H1:H3"/>
    <mergeCell ref="E1:E3"/>
    <mergeCell ref="F1:F3"/>
    <mergeCell ref="L1:L3"/>
    <mergeCell ref="J1:J3"/>
    <mergeCell ref="I1:I3"/>
    <mergeCell ref="K1:K3"/>
    <mergeCell ref="D1:D3"/>
  </mergeCells>
  <pageMargins left="0.7" right="0.7" top="0.75" bottom="0.75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"/>
  <sheetViews>
    <sheetView workbookViewId="0">
      <selection activeCell="C36" sqref="C36"/>
    </sheetView>
  </sheetViews>
  <sheetFormatPr defaultRowHeight="14.4" x14ac:dyDescent="0.3"/>
  <cols>
    <col min="1" max="1" width="6.44140625" customWidth="1"/>
    <col min="2" max="2" width="17.6640625" customWidth="1"/>
    <col min="3" max="3" width="25.6640625" customWidth="1"/>
    <col min="4" max="4" width="10.44140625" customWidth="1"/>
    <col min="6" max="6" width="10.5546875" customWidth="1"/>
    <col min="7" max="7" width="10.44140625" customWidth="1"/>
    <col min="8" max="8" width="18.6640625" customWidth="1"/>
  </cols>
  <sheetData>
    <row r="1" spans="1:8" ht="15" customHeight="1" x14ac:dyDescent="0.3">
      <c r="A1" s="110"/>
      <c r="B1" s="110"/>
      <c r="C1" s="110"/>
      <c r="D1" s="110"/>
      <c r="E1" s="110"/>
      <c r="F1" s="110"/>
      <c r="G1" s="110"/>
      <c r="H1" s="110"/>
    </row>
    <row r="2" spans="1:8" ht="72" customHeight="1" thickBot="1" x14ac:dyDescent="0.35">
      <c r="A2" s="111"/>
      <c r="B2" s="111"/>
      <c r="C2" s="111"/>
      <c r="D2" s="111"/>
      <c r="E2" s="111"/>
      <c r="F2" s="111"/>
      <c r="G2" s="111"/>
      <c r="H2" s="111"/>
    </row>
    <row r="3" spans="1:8" ht="15" thickBot="1" x14ac:dyDescent="0.35">
      <c r="A3" s="49"/>
      <c r="B3" s="50"/>
      <c r="C3" s="50"/>
      <c r="D3" s="50"/>
      <c r="E3" s="51"/>
      <c r="F3" s="51"/>
      <c r="G3" s="52"/>
      <c r="H3" s="51"/>
    </row>
    <row r="4" spans="1:8" ht="15" thickBot="1" x14ac:dyDescent="0.35">
      <c r="A4" s="49"/>
      <c r="B4" s="50"/>
      <c r="C4" s="50"/>
      <c r="D4" s="50"/>
      <c r="E4" s="51"/>
      <c r="F4" s="51"/>
      <c r="G4" s="52"/>
      <c r="H4" s="51"/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"/>
  <sheetViews>
    <sheetView workbookViewId="0">
      <selection activeCell="H9" sqref="H9"/>
    </sheetView>
  </sheetViews>
  <sheetFormatPr defaultRowHeight="14.4" x14ac:dyDescent="0.3"/>
  <cols>
    <col min="2" max="2" width="19.5546875" customWidth="1"/>
    <col min="3" max="3" width="24.6640625" customWidth="1"/>
    <col min="4" max="4" width="13" customWidth="1"/>
    <col min="5" max="5" width="13.6640625" customWidth="1"/>
    <col min="6" max="6" width="16" customWidth="1"/>
    <col min="7" max="7" width="18.109375" customWidth="1"/>
    <col min="8" max="8" width="15.33203125" style="33" customWidth="1"/>
    <col min="9" max="9" width="10.6640625" customWidth="1"/>
    <col min="10" max="10" width="15.88671875" customWidth="1"/>
  </cols>
  <sheetData>
    <row r="1" spans="1:11" ht="34.5" customHeight="1" x14ac:dyDescent="0.3">
      <c r="A1" s="64" t="s">
        <v>0</v>
      </c>
      <c r="B1" s="118" t="s">
        <v>119</v>
      </c>
      <c r="C1" s="120" t="s">
        <v>118</v>
      </c>
      <c r="D1" s="64" t="s">
        <v>120</v>
      </c>
      <c r="E1" s="64" t="s">
        <v>121</v>
      </c>
      <c r="F1" s="64" t="s">
        <v>122</v>
      </c>
      <c r="G1" s="64" t="s">
        <v>123</v>
      </c>
      <c r="H1" s="116" t="s">
        <v>132</v>
      </c>
      <c r="I1" s="81" t="s">
        <v>126</v>
      </c>
      <c r="J1" s="114" t="s">
        <v>133</v>
      </c>
      <c r="K1" s="112" t="s">
        <v>155</v>
      </c>
    </row>
    <row r="2" spans="1:11" ht="112.5" customHeight="1" x14ac:dyDescent="0.3">
      <c r="A2" s="68"/>
      <c r="B2" s="119"/>
      <c r="C2" s="121"/>
      <c r="D2" s="68"/>
      <c r="E2" s="68"/>
      <c r="F2" s="68"/>
      <c r="G2" s="68"/>
      <c r="H2" s="117"/>
      <c r="I2" s="83"/>
      <c r="J2" s="115"/>
      <c r="K2" s="113"/>
    </row>
    <row r="3" spans="1:11" ht="27.6" x14ac:dyDescent="0.3">
      <c r="A3" s="48">
        <v>1</v>
      </c>
      <c r="B3" s="14" t="s">
        <v>42</v>
      </c>
      <c r="C3" s="14" t="s">
        <v>159</v>
      </c>
      <c r="D3" s="48" t="s">
        <v>117</v>
      </c>
      <c r="E3" s="53" t="s">
        <v>170</v>
      </c>
      <c r="F3" s="53">
        <v>1.6938</v>
      </c>
      <c r="G3" s="15" t="s">
        <v>124</v>
      </c>
      <c r="H3" s="61">
        <v>1.6938</v>
      </c>
      <c r="I3" s="48">
        <v>18</v>
      </c>
      <c r="J3" s="48">
        <f>H3*1.18</f>
        <v>1.9986839999999999</v>
      </c>
      <c r="K3" s="48" t="s">
        <v>15</v>
      </c>
    </row>
  </sheetData>
  <mergeCells count="11">
    <mergeCell ref="F1:F2"/>
    <mergeCell ref="D1:D2"/>
    <mergeCell ref="A1:A2"/>
    <mergeCell ref="B1:B2"/>
    <mergeCell ref="C1:C2"/>
    <mergeCell ref="E1:E2"/>
    <mergeCell ref="K1:K2"/>
    <mergeCell ref="I1:I2"/>
    <mergeCell ref="J1:J2"/>
    <mergeCell ref="H1:H2"/>
    <mergeCell ref="G1:G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9"/>
  <sheetViews>
    <sheetView zoomScale="110" zoomScaleNormal="110" workbookViewId="0">
      <selection activeCell="C2" sqref="C2"/>
    </sheetView>
  </sheetViews>
  <sheetFormatPr defaultRowHeight="14.4" x14ac:dyDescent="0.3"/>
  <cols>
    <col min="2" max="2" width="17" customWidth="1"/>
    <col min="3" max="3" width="18.33203125" customWidth="1"/>
    <col min="6" max="6" width="9.6640625" customWidth="1"/>
    <col min="8" max="8" width="12.6640625" customWidth="1"/>
    <col min="11" max="12" width="12" customWidth="1"/>
    <col min="13" max="13" width="14.88671875" customWidth="1"/>
  </cols>
  <sheetData>
    <row r="1" spans="1:13" s="128" customFormat="1" ht="213" customHeight="1" x14ac:dyDescent="0.3">
      <c r="A1" s="127" t="s">
        <v>172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3" ht="102.75" customHeight="1" x14ac:dyDescent="0.3">
      <c r="A2" s="26" t="s">
        <v>0</v>
      </c>
      <c r="B2" s="26" t="s">
        <v>3</v>
      </c>
      <c r="C2" s="26" t="s">
        <v>118</v>
      </c>
      <c r="D2" s="26" t="s">
        <v>6</v>
      </c>
      <c r="E2" s="26" t="s">
        <v>136</v>
      </c>
      <c r="F2" s="26" t="s">
        <v>137</v>
      </c>
      <c r="G2" s="26" t="s">
        <v>134</v>
      </c>
      <c r="H2" s="26" t="s">
        <v>125</v>
      </c>
      <c r="I2" s="26" t="s">
        <v>126</v>
      </c>
      <c r="J2" s="27" t="s">
        <v>135</v>
      </c>
      <c r="K2" s="26" t="s">
        <v>160</v>
      </c>
      <c r="L2" s="63" t="s">
        <v>161</v>
      </c>
      <c r="M2" s="26" t="s">
        <v>127</v>
      </c>
    </row>
    <row r="3" spans="1:13" ht="39.6" x14ac:dyDescent="0.3">
      <c r="A3" s="56">
        <v>1</v>
      </c>
      <c r="B3" s="28" t="s">
        <v>42</v>
      </c>
      <c r="C3" s="28" t="s">
        <v>169</v>
      </c>
      <c r="D3" s="28" t="s">
        <v>117</v>
      </c>
      <c r="E3" s="28">
        <v>50</v>
      </c>
      <c r="F3" s="34">
        <v>70</v>
      </c>
      <c r="G3" s="28">
        <v>3500</v>
      </c>
      <c r="H3" s="36">
        <v>1.6938</v>
      </c>
      <c r="I3" s="34">
        <v>18</v>
      </c>
      <c r="J3" s="29">
        <v>10</v>
      </c>
      <c r="K3" s="62">
        <f>H3*1.1*1.18</f>
        <v>2.1985524000000001</v>
      </c>
      <c r="L3" s="54" t="s">
        <v>163</v>
      </c>
      <c r="M3" s="29">
        <f t="shared" ref="M3" si="0">L3*G3</f>
        <v>7700.0000000000009</v>
      </c>
    </row>
    <row r="4" spans="1:13" x14ac:dyDescent="0.3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4"/>
      <c r="M4" s="35">
        <f>SUM(M3:M3)</f>
        <v>7700.0000000000009</v>
      </c>
    </row>
    <row r="8" spans="1:13" x14ac:dyDescent="0.3">
      <c r="B8" t="s">
        <v>164</v>
      </c>
    </row>
    <row r="9" spans="1:13" x14ac:dyDescent="0.3">
      <c r="B9" s="37" t="s">
        <v>171</v>
      </c>
    </row>
  </sheetData>
  <mergeCells count="2">
    <mergeCell ref="A1:M1"/>
    <mergeCell ref="A4:L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7"/>
  <sheetViews>
    <sheetView zoomScaleNormal="100" workbookViewId="0">
      <selection activeCell="B19" sqref="B19"/>
    </sheetView>
  </sheetViews>
  <sheetFormatPr defaultRowHeight="14.4" x14ac:dyDescent="0.3"/>
  <cols>
    <col min="2" max="2" width="44" customWidth="1"/>
    <col min="3" max="3" width="12.33203125" customWidth="1"/>
    <col min="5" max="5" width="12.6640625" customWidth="1"/>
    <col min="7" max="7" width="10.33203125" customWidth="1"/>
    <col min="9" max="9" width="10.6640625" customWidth="1"/>
    <col min="10" max="10" width="11.44140625" customWidth="1"/>
  </cols>
  <sheetData>
    <row r="1" spans="1:10" x14ac:dyDescent="0.3">
      <c r="A1" s="126" t="s">
        <v>151</v>
      </c>
      <c r="B1" s="126" t="s">
        <v>152</v>
      </c>
      <c r="C1" s="126" t="s">
        <v>144</v>
      </c>
      <c r="D1" s="126" t="s">
        <v>145</v>
      </c>
      <c r="E1" s="125" t="s">
        <v>146</v>
      </c>
      <c r="F1" s="125" t="s">
        <v>147</v>
      </c>
      <c r="G1" s="125"/>
      <c r="H1" s="125"/>
      <c r="I1" s="125"/>
      <c r="J1" s="125" t="s">
        <v>148</v>
      </c>
    </row>
    <row r="2" spans="1:10" x14ac:dyDescent="0.3">
      <c r="A2" s="126"/>
      <c r="B2" s="126"/>
      <c r="C2" s="126"/>
      <c r="D2" s="126"/>
      <c r="E2" s="125"/>
      <c r="F2" s="38" t="s">
        <v>149</v>
      </c>
      <c r="G2" s="38" t="s">
        <v>150</v>
      </c>
      <c r="H2" s="38" t="s">
        <v>153</v>
      </c>
      <c r="I2" s="38" t="s">
        <v>150</v>
      </c>
      <c r="J2" s="125"/>
    </row>
    <row r="3" spans="1:10" ht="24" customHeight="1" x14ac:dyDescent="0.3">
      <c r="A3" s="31">
        <v>1</v>
      </c>
      <c r="B3" s="14" t="s">
        <v>23</v>
      </c>
      <c r="C3" s="15" t="s">
        <v>117</v>
      </c>
      <c r="D3" s="28">
        <v>15000</v>
      </c>
      <c r="E3" s="57">
        <v>1.0489999999999999</v>
      </c>
      <c r="F3" s="38">
        <v>15000</v>
      </c>
      <c r="G3" s="39">
        <f>F3*E3</f>
        <v>15734.999999999998</v>
      </c>
      <c r="H3" s="38"/>
      <c r="I3" s="39">
        <f>H3*E3</f>
        <v>0</v>
      </c>
      <c r="J3" s="39">
        <f>I3+G3</f>
        <v>15734.999999999998</v>
      </c>
    </row>
    <row r="4" spans="1:10" ht="30" customHeight="1" x14ac:dyDescent="0.3">
      <c r="A4" s="31">
        <v>2</v>
      </c>
      <c r="B4" s="14" t="s">
        <v>51</v>
      </c>
      <c r="C4" s="15" t="s">
        <v>117</v>
      </c>
      <c r="D4" s="28">
        <v>2000</v>
      </c>
      <c r="E4" s="57">
        <v>0.50370000000000004</v>
      </c>
      <c r="F4" s="38">
        <v>2000</v>
      </c>
      <c r="G4" s="39">
        <f t="shared" ref="G4:G11" si="0">F4*E4</f>
        <v>1007.4000000000001</v>
      </c>
      <c r="H4" s="38"/>
      <c r="I4" s="39">
        <f t="shared" ref="I4:I11" si="1">H4*E4</f>
        <v>0</v>
      </c>
      <c r="J4" s="39">
        <f t="shared" ref="J4:J12" si="2">I4+G4</f>
        <v>1007.4000000000001</v>
      </c>
    </row>
    <row r="5" spans="1:10" x14ac:dyDescent="0.3">
      <c r="A5" s="31">
        <v>3</v>
      </c>
      <c r="B5" s="14" t="s">
        <v>51</v>
      </c>
      <c r="C5" s="15" t="s">
        <v>117</v>
      </c>
      <c r="D5" s="28">
        <v>1500000</v>
      </c>
      <c r="E5" s="57">
        <v>0.11154</v>
      </c>
      <c r="F5" s="40">
        <v>1500000</v>
      </c>
      <c r="G5" s="39">
        <f t="shared" si="0"/>
        <v>167310</v>
      </c>
      <c r="H5" s="40"/>
      <c r="I5" s="39">
        <f t="shared" si="1"/>
        <v>0</v>
      </c>
      <c r="J5" s="39">
        <f t="shared" si="2"/>
        <v>167310</v>
      </c>
    </row>
    <row r="6" spans="1:10" ht="23.25" customHeight="1" x14ac:dyDescent="0.3">
      <c r="A6" s="31">
        <v>4</v>
      </c>
      <c r="B6" s="14" t="s">
        <v>142</v>
      </c>
      <c r="C6" s="15" t="s">
        <v>117</v>
      </c>
      <c r="D6" s="28">
        <v>20000</v>
      </c>
      <c r="E6" s="57">
        <v>10.26285</v>
      </c>
      <c r="F6" s="40">
        <v>20000</v>
      </c>
      <c r="G6" s="39">
        <f t="shared" si="0"/>
        <v>205257</v>
      </c>
      <c r="H6" s="40"/>
      <c r="I6" s="39">
        <f t="shared" si="1"/>
        <v>0</v>
      </c>
      <c r="J6" s="39">
        <f t="shared" si="2"/>
        <v>205257</v>
      </c>
    </row>
    <row r="7" spans="1:10" x14ac:dyDescent="0.3">
      <c r="A7" s="31">
        <v>5</v>
      </c>
      <c r="B7" s="20" t="s">
        <v>154</v>
      </c>
      <c r="C7" s="15" t="s">
        <v>143</v>
      </c>
      <c r="D7" s="28">
        <v>4000</v>
      </c>
      <c r="E7" s="57">
        <v>0.55379999999999996</v>
      </c>
      <c r="F7" s="40">
        <v>4000</v>
      </c>
      <c r="G7" s="39">
        <f t="shared" si="0"/>
        <v>2215.1999999999998</v>
      </c>
      <c r="H7" s="40"/>
      <c r="I7" s="39">
        <f t="shared" si="1"/>
        <v>0</v>
      </c>
      <c r="J7" s="39">
        <f t="shared" si="2"/>
        <v>2215.1999999999998</v>
      </c>
    </row>
    <row r="8" spans="1:10" ht="30" customHeight="1" x14ac:dyDescent="0.3">
      <c r="A8" s="31">
        <v>6</v>
      </c>
      <c r="B8" s="14" t="s">
        <v>141</v>
      </c>
      <c r="C8" s="15" t="s">
        <v>117</v>
      </c>
      <c r="D8" s="30">
        <v>4000</v>
      </c>
      <c r="E8" s="57">
        <v>5.0824800000000003</v>
      </c>
      <c r="F8" s="40">
        <v>4000</v>
      </c>
      <c r="G8" s="39">
        <f t="shared" si="0"/>
        <v>20329.920000000002</v>
      </c>
      <c r="H8" s="40"/>
      <c r="I8" s="39">
        <f t="shared" si="1"/>
        <v>0</v>
      </c>
      <c r="J8" s="39">
        <f t="shared" si="2"/>
        <v>20329.920000000002</v>
      </c>
    </row>
    <row r="9" spans="1:10" x14ac:dyDescent="0.3">
      <c r="A9" s="31">
        <v>7</v>
      </c>
      <c r="B9" s="23" t="s">
        <v>58</v>
      </c>
      <c r="C9" s="17" t="s">
        <v>117</v>
      </c>
      <c r="D9" s="28">
        <v>12500</v>
      </c>
      <c r="E9" s="57">
        <v>5.7657600000000002</v>
      </c>
      <c r="F9" s="40">
        <v>12500</v>
      </c>
      <c r="G9" s="39">
        <f t="shared" si="0"/>
        <v>72072</v>
      </c>
      <c r="H9" s="40"/>
      <c r="I9" s="39">
        <f t="shared" si="1"/>
        <v>0</v>
      </c>
      <c r="J9" s="39">
        <f t="shared" si="2"/>
        <v>72072</v>
      </c>
    </row>
    <row r="10" spans="1:10" ht="16.5" customHeight="1" x14ac:dyDescent="0.3">
      <c r="A10" s="31">
        <v>8</v>
      </c>
      <c r="B10" s="14" t="s">
        <v>24</v>
      </c>
      <c r="C10" s="15" t="s">
        <v>117</v>
      </c>
      <c r="D10" s="28">
        <v>4000</v>
      </c>
      <c r="E10" s="57">
        <v>5.3140000000000001</v>
      </c>
      <c r="F10" s="40">
        <v>4000</v>
      </c>
      <c r="G10" s="39">
        <f t="shared" si="0"/>
        <v>21256</v>
      </c>
      <c r="H10" s="40"/>
      <c r="I10" s="39">
        <f t="shared" si="1"/>
        <v>0</v>
      </c>
      <c r="J10" s="39">
        <f t="shared" si="2"/>
        <v>21256</v>
      </c>
    </row>
    <row r="11" spans="1:10" ht="16.5" customHeight="1" x14ac:dyDescent="0.3">
      <c r="A11" s="31">
        <v>9</v>
      </c>
      <c r="B11" s="14" t="s">
        <v>56</v>
      </c>
      <c r="C11" s="15" t="s">
        <v>117</v>
      </c>
      <c r="D11" s="28">
        <v>30000</v>
      </c>
      <c r="E11" s="57">
        <v>3.8918879999999998</v>
      </c>
      <c r="F11" s="40">
        <v>30000</v>
      </c>
      <c r="G11" s="39">
        <f t="shared" si="0"/>
        <v>116756.64</v>
      </c>
      <c r="H11" s="40"/>
      <c r="I11" s="39">
        <f t="shared" si="1"/>
        <v>0</v>
      </c>
      <c r="J11" s="39">
        <f t="shared" si="2"/>
        <v>116756.64</v>
      </c>
    </row>
    <row r="12" spans="1:10" x14ac:dyDescent="0.3">
      <c r="G12" s="41">
        <f>SUM(G3:G11)</f>
        <v>621939.16</v>
      </c>
      <c r="I12" s="41">
        <f>SUM(I3:I11)</f>
        <v>0</v>
      </c>
      <c r="J12" s="42">
        <f t="shared" si="2"/>
        <v>621939.16</v>
      </c>
    </row>
    <row r="13" spans="1:10" x14ac:dyDescent="0.3">
      <c r="J13" s="41"/>
    </row>
    <row r="14" spans="1:10" x14ac:dyDescent="0.3">
      <c r="J14" s="41"/>
    </row>
    <row r="17" spans="10:10" x14ac:dyDescent="0.3">
      <c r="J17" s="41"/>
    </row>
  </sheetData>
  <mergeCells count="7">
    <mergeCell ref="F1:I1"/>
    <mergeCell ref="J1:J2"/>
    <mergeCell ref="A1:A2"/>
    <mergeCell ref="B1:B2"/>
    <mergeCell ref="C1:C2"/>
    <mergeCell ref="D1:D2"/>
    <mergeCell ref="E1:E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Мет. сопост.рын.цен</vt:lpstr>
      <vt:lpstr>Лист2</vt:lpstr>
      <vt:lpstr>тариф.мет.без НДС и надб.</vt:lpstr>
      <vt:lpstr>средневзвешен</vt:lpstr>
      <vt:lpstr>миним.значен.НМЦ</vt:lpstr>
      <vt:lpstr>расчет НМЦК с НДС</vt:lpstr>
      <vt:lpstr>разбивка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2026-06-03T08:46:12Z</dcterms:modified>
</cp:coreProperties>
</file>