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true" localSheetId="0" name="_xlnm._FilterDatabase" vbProcedure="false">Лист1!$A$2:$L$15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<sst xmlns="http://schemas.openxmlformats.org/spreadsheetml/2006/main" count="42" uniqueCount="32">
  <si>
    <t xml:space="preserve">Определение и обоснование начальной цены единицы товара (ОНЦЕТ) (п.24 ст.22 44-ФЗ)
Начальная цена единицы товара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</si>
  <si>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</si>
  <si>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</si>
  <si>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</si>
  <si>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Источники информации</t>
  </si>
  <si>
    <t xml:space="preserve">Однородность совокупности значений выявленных цен, используемых в расчете начальной цены единицы товара</t>
  </si>
  <si>
    <t xml:space="preserve">Начальная цена единицы товара, определяемая методом сопоставимых рыночных цен (анализа рынка)*</t>
  </si>
  <si>
    <t xml:space="preserve">          КП 1       (вход. № 448 от 26.05.2026г.)</t>
  </si>
  <si>
    <t xml:space="preserve">      КП 2     (вход. № 449 от 26.05.2026г.)</t>
  </si>
  <si>
    <t xml:space="preserve">      КП 3     (вход. № 450 от 26.05.2026г.)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</si>
  <si>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</si>
  <si>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</si>
  <si>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</si>
  <si>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t xml:space="preserve">Цена единицы, рассчитанная по п. 9 приказа № 450н</t>
  </si>
  <si>
    <t xml:space="preserve">Цена за единицу изм. минимальная (руб.)</t>
  </si>
  <si>
    <t xml:space="preserve">Начальная цена единицы товара с учетом округления цены за единицу (руб.)</t>
  </si>
  <si>
    <t xml:space="preserve">5</t>
  </si>
  <si>
    <t xml:space="preserve">Пробирка для сбора образцов крови не вакуумная ИВД, с K3EDTA</t>
  </si>
  <si>
    <t xml:space="preserve">шт.</t>
  </si>
  <si>
    <t xml:space="preserve">Наконечник пипетки</t>
  </si>
  <si>
    <t xml:space="preserve">Скребок клеточный, одноразового использования</t>
  </si>
  <si>
    <t xml:space="preserve">Зонд урогенитальный «Цитощетка» тип Д-2</t>
  </si>
  <si>
    <t xml:space="preserve">Устройство для исследования проб крови</t>
  </si>
  <si>
    <t xml:space="preserve">Итого:</t>
  </si>
  <si>
    <t xml:space="preserve">В результате проведённого расчёта начальная сумма цен единиц товара составила: 125 рублей 61 копейка</t>
  </si>
  <si>
    <t xml:space="preserve">Сто двадцать пять рублей 61 копейка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</si>
  <si>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   </t>
  </si>
  <si>
    <t xml:space="preserve">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объёма финансового обеспечения.                                                  </t>
  </si>
  <si>
    <t xml:space="preserve">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</t>
  </si>
  <si>
    <t xml:space="preserve">Информация о валюте, используемой для формирования цены контракта и расчетов с поставщиком (подрядчиком, исполнителем) – Российский рубль.</t>
  </si>
  <si>
    <t xml:space="preserve">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</si>
  <si>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произвёл:__________________________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</si>
</sst>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_-* #,##0\ _F_-;\-* #,##0\ _F_-;_-* &quot;- &quot;_F_-;_-@_-"/>
    <numFmt numFmtId="166" formatCode="_-* #,##0.00\ _F_-;\-* #,##0.00\ _F_-;_-* \-??\ _F_-;_-@_-"/>
    <numFmt numFmtId="167" formatCode="0"/>
    <numFmt numFmtId="168" formatCode="_(\$* #,##0.00_);_(\$* \(#,##0.00\);_(\$* \-??_);_(@_)"/>
    <numFmt numFmtId="169" formatCode="_-* #,##0.00&quot;р.&quot;_-;\-* #,##0.00&quot;р.&quot;_-;_-* \-??&quot;р.&quot;_-;_-@_-"/>
    <numFmt numFmtId="170" formatCode="0%"/>
    <numFmt numFmtId="171" formatCode="_(* #,##0.00_);_(* \(#,##0.00\);_(* \-??_);_(@_)"/>
    <numFmt numFmtId="172" formatCode="_-* #,##0.00\ _D_M_-;\-* #,##0.00\ _D_M_-;_-* \-??\ _D_M_-;_-@_-"/>
    <numFmt numFmtId="173" formatCode="_-* #,##0.00_р_._-;\-* #,##0.00_р_._-;_-* \-??_р_._-;_-@_-"/>
    <numFmt numFmtId="174" formatCode="#,##0.00"/>
    <numFmt numFmtId="175" formatCode="0.00"/>
    <numFmt numFmtId="176" formatCode="@"/>
    <numFmt numFmtId="177" formatCode="#,##0.00_р_."/>
  </numFmts>
  <fonts count="35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News Gothic MT"/>
      <family val="2"/>
      <charset val="1"/>
    </font>
    <font>
      <sz val="10"/>
      <name val="Arial"/>
      <family val="2"/>
      <charset val="1"/>
    </font>
    <font>
      <sz val="10"/>
      <name val="MS Sans Serif"/>
      <family val="2"/>
      <charset val="1"/>
    </font>
    <font>
      <sz val="8"/>
      <name val="Sans EE"/>
      <family val="0"/>
      <charset val="238"/>
    </font>
    <font>
      <u val="single"/>
      <sz val="11"/>
      <color theme="10"/>
      <name val="Calibri"/>
      <family val="2"/>
      <charset val="204"/>
    </font>
    <font>
      <u val="single"/>
      <sz val="10"/>
      <color rgb="FF0000FF"/>
      <name val="Arial Cyr"/>
      <family val="0"/>
      <charset val="204"/>
    </font>
    <font>
      <sz val="10"/>
      <name val="Arial Cyr"/>
      <family val="0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1"/>
    </font>
    <font>
      <sz val="10"/>
      <color rgb="FF000000"/>
      <name val="MS Sans Serif"/>
      <family val="2"/>
      <charset val="204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b val="true"/>
      <sz val="7"/>
      <color rgb="FF000000"/>
      <name val="Times New Roman"/>
      <family val="1"/>
      <charset val="204"/>
    </font>
    <font>
      <b val="true"/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Arial"/>
      <family val="2"/>
      <charset val="1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  <font>
      <sz val="9"/>
      <name val="Times New Roman"/>
      <family val="1"/>
      <charset val="1"/>
    </font>
    <font>
      <sz val="10.5"/>
      <name val="Times New Roman"/>
      <family val="1"/>
      <charset val="1"/>
    </font>
    <font>
      <sz val="10.5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</borders>
  <cellStyleXfs count="5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71" fontId="13" fillId="0" borderId="0" applyFont="true" applyBorder="false" applyAlignment="true" applyProtection="false">
      <alignment horizontal="general" vertical="bottom" textRotation="0" wrapText="false" indent="0" shrinkToFit="false"/>
    </xf>
    <xf numFmtId="172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2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2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24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27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9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9" fillId="0" borderId="6" xfId="4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9" fillId="0" borderId="3" xfId="4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29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27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27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3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2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3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3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4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illiers [0]_RESULTS" xfId="20"/>
    <cellStyle name="Milliers_RESULTS" xfId="21"/>
    <cellStyle name="Normal 2" xfId="22"/>
    <cellStyle name="Normal 23" xfId="23"/>
    <cellStyle name="Normal_Petra Order Sheet FY 99" xfId="24"/>
    <cellStyle name="normálne_Hárok1" xfId="25"/>
    <cellStyle name="Standard 3" xfId="26"/>
    <cellStyle name="Style 1" xfId="27"/>
    <cellStyle name="Гиперссылка 2" xfId="28"/>
    <cellStyle name="Гиперссылка 3" xfId="29"/>
    <cellStyle name="Денежный 2" xfId="30"/>
    <cellStyle name="Денежный 3" xfId="31"/>
    <cellStyle name="Обычный 10" xfId="32"/>
    <cellStyle name="Обычный 2" xfId="33"/>
    <cellStyle name="Обычный 2 2" xfId="34"/>
    <cellStyle name="Обычный 2 2 2 2" xfId="35"/>
    <cellStyle name="Обычный 2 3" xfId="36"/>
    <cellStyle name="Обычный 2 4" xfId="37"/>
    <cellStyle name="Обычный 3" xfId="38"/>
    <cellStyle name="Обычный 3 2" xfId="39"/>
    <cellStyle name="Обычный 3 3" xfId="40"/>
    <cellStyle name="Обычный 4" xfId="41"/>
    <cellStyle name="Обычный 4 2" xfId="42"/>
    <cellStyle name="Обычный 5" xfId="43"/>
    <cellStyle name="Обычный 6" xfId="44"/>
    <cellStyle name="Обычный 7" xfId="45"/>
    <cellStyle name="Обычный 8" xfId="46"/>
    <cellStyle name="Обычный 8 2" xfId="47"/>
    <cellStyle name="Обычный 9" xfId="48"/>
    <cellStyle name="Процентный 2" xfId="49"/>
    <cellStyle name="Финансовый 2" xfId="50"/>
    <cellStyle name="Финансовый 3" xfId="51"/>
    <cellStyle name="Финансовый 4" xfId="52"/>
    <cellStyle name="Финансовый 5" xfId="53"/>
  </cellStyles>
  <dxfs count="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8</xdr:col>
      <xdr:colOff>31320</xdr:colOff>
      <xdr:row>2</xdr:row>
      <xdr:rowOff>787680</xdr:rowOff>
    </xdr:from>
    <xdr:to>
      <xdr:col>8</xdr:col>
      <xdr:colOff>822960</xdr:colOff>
      <xdr:row>2</xdr:row>
      <xdr:rowOff>1134360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10463040" y="1825920"/>
          <a:ext cx="791640" cy="34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7</xdr:col>
      <xdr:colOff>4320</xdr:colOff>
      <xdr:row>2</xdr:row>
      <xdr:rowOff>526320</xdr:rowOff>
    </xdr:from>
    <xdr:to>
      <xdr:col>7</xdr:col>
      <xdr:colOff>855720</xdr:colOff>
      <xdr:row>2</xdr:row>
      <xdr:rowOff>958680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9449280" y="1564560"/>
          <a:ext cx="851400" cy="432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455040</xdr:colOff>
      <xdr:row>12</xdr:row>
      <xdr:rowOff>82800</xdr:rowOff>
    </xdr:from>
    <xdr:to>
      <xdr:col>9</xdr:col>
      <xdr:colOff>633960</xdr:colOff>
      <xdr:row>13</xdr:row>
      <xdr:rowOff>160920</xdr:rowOff>
    </xdr:to>
    <xdr:sp>
      <xdr:nvSpPr>
        <xdr:cNvPr id="2" name="TextBox 2"/>
        <xdr:cNvSpPr/>
      </xdr:nvSpPr>
      <xdr:spPr>
        <a:xfrm>
          <a:off x="11934000" y="4026240"/>
          <a:ext cx="178920" cy="25884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M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6" activeCellId="0" sqref="A16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62.29"/>
    <col collapsed="false" customWidth="true" hidden="false" outlineLevel="0" max="3" min="3" style="3" width="11.43"/>
    <col collapsed="false" customWidth="true" hidden="false" outlineLevel="0" max="4" min="4" style="2" width="12.42"/>
    <col collapsed="false" customWidth="true" hidden="false" outlineLevel="0" max="5" min="5" style="4" width="12.57"/>
    <col collapsed="false" customWidth="true" hidden="false" outlineLevel="0" max="6" min="6" style="2" width="12.29"/>
    <col collapsed="false" customWidth="true" hidden="false" outlineLevel="0" max="7" min="7" style="1" width="16.43"/>
    <col collapsed="false" customWidth="true" hidden="false" outlineLevel="0" max="8" min="8" style="1" width="14"/>
    <col collapsed="false" customWidth="true" hidden="false" outlineLevel="0" max="9" min="9" style="1" width="14.86"/>
    <col collapsed="false" customWidth="true" hidden="false" outlineLevel="0" max="10" min="10" style="1" width="22.29"/>
    <col collapsed="false" customWidth="true" hidden="false" outlineLevel="0" max="11" min="11" style="1" width="15.14"/>
    <col collapsed="false" customWidth="true" hidden="false" outlineLevel="0" max="12" min="12" style="1" width="16"/>
    <col collapsed="false" customWidth="true" hidden="false" outlineLevel="0" max="13" min="13" style="1" width="12.57"/>
  </cols>
  <sheetData>
    <row r="1" customFormat="false" ht="39.7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customFormat="false" ht="42" hidden="false" customHeight="true" outlineLevel="0" collapsed="false">
      <c r="A2" s="7" t="s">
        <v>1</v>
      </c>
      <c r="B2" s="7" t="s">
        <v>2</v>
      </c>
      <c r="C2" s="7" t="s">
        <v>3</v>
      </c>
      <c r="D2" s="8" t="s">
        <v>4</v>
      </c>
      <c r="E2" s="8"/>
      <c r="F2" s="8"/>
      <c r="G2" s="9" t="s">
        <v>5</v>
      </c>
      <c r="H2" s="9"/>
      <c r="I2" s="9"/>
      <c r="J2" s="8" t="s">
        <v>6</v>
      </c>
      <c r="K2" s="8"/>
      <c r="L2" s="8"/>
    </row>
    <row r="3" customFormat="false" ht="93.75" hidden="false" customHeight="true" outlineLevel="0" collapsed="false">
      <c r="A3" s="7"/>
      <c r="B3" s="7"/>
      <c r="C3" s="7"/>
      <c r="D3" s="7" t="s">
        <v>7</v>
      </c>
      <c r="E3" s="7" t="s">
        <v>8</v>
      </c>
      <c r="F3" s="7" t="s">
        <v>9</v>
      </c>
      <c r="G3" s="7" t="s">
        <v>10</v>
      </c>
      <c r="H3" s="10" t="s">
        <v>11</v>
      </c>
      <c r="I3" s="10" t="s">
        <v>12</v>
      </c>
      <c r="J3" s="11" t="s">
        <v>13</v>
      </c>
      <c r="K3" s="12" t="s">
        <v>14</v>
      </c>
      <c r="L3" s="13" t="s">
        <v>15</v>
      </c>
    </row>
    <row r="4" s="20" customFormat="true" ht="15" hidden="false" customHeight="false" outlineLevel="0" collapsed="false">
      <c r="A4" s="14" t="n">
        <v>1</v>
      </c>
      <c r="B4" s="15" t="n">
        <v>2</v>
      </c>
      <c r="C4" s="16" t="n">
        <v>3</v>
      </c>
      <c r="D4" s="15" t="n">
        <v>4</v>
      </c>
      <c r="E4" s="17" t="s">
        <v>16</v>
      </c>
      <c r="F4" s="18" t="n">
        <v>6</v>
      </c>
      <c r="G4" s="18" t="n">
        <v>7</v>
      </c>
      <c r="H4" s="18" t="n">
        <v>8</v>
      </c>
      <c r="I4" s="18" t="n">
        <v>9</v>
      </c>
      <c r="J4" s="18" t="n">
        <v>10</v>
      </c>
      <c r="K4" s="19" t="n">
        <v>11</v>
      </c>
      <c r="L4" s="19" t="n">
        <v>12</v>
      </c>
    </row>
    <row r="5" customFormat="false" ht="15" hidden="false" customHeight="false" outlineLevel="0" collapsed="false">
      <c r="A5" s="21" t="n">
        <v>1</v>
      </c>
      <c r="B5" s="22" t="s">
        <v>17</v>
      </c>
      <c r="C5" s="23" t="s">
        <v>18</v>
      </c>
      <c r="D5" s="24" t="n">
        <v>12.68</v>
      </c>
      <c r="E5" s="25" t="n">
        <v>13.23</v>
      </c>
      <c r="F5" s="24" t="n">
        <v>13.53</v>
      </c>
      <c r="G5" s="26" t="n">
        <f aca="false">AVERAGEA(D5:F5)</f>
        <v>13.1466666666667</v>
      </c>
      <c r="H5" s="27" t="n">
        <f aca="false">SQRT(((SUM((POWER(F5-G5,2)),(POWER(E5-G5,2)),(POWER(D5-G5,2)))/(COLUMNS(D5:F5)-1))))</f>
        <v>0.431083905212585</v>
      </c>
      <c r="I5" s="28" t="n">
        <f aca="false">ROUND(H5/G5*100,2)</f>
        <v>3.28</v>
      </c>
      <c r="J5" s="29" t="n">
        <f aca="false">G5</f>
        <v>13.1466666666667</v>
      </c>
      <c r="K5" s="29" t="n">
        <f aca="false">D5</f>
        <v>12.68</v>
      </c>
      <c r="L5" s="29" t="n">
        <f aca="false">ROUNDDOWN(K5,2)</f>
        <v>12.68</v>
      </c>
    </row>
    <row r="6" customFormat="false" ht="15" hidden="false" customHeight="false" outlineLevel="0" collapsed="false">
      <c r="A6" s="21" t="n">
        <v>2</v>
      </c>
      <c r="B6" s="22" t="s">
        <v>19</v>
      </c>
      <c r="C6" s="23" t="s">
        <v>18</v>
      </c>
      <c r="D6" s="24" t="n">
        <v>18.83</v>
      </c>
      <c r="E6" s="25" t="n">
        <v>19.64</v>
      </c>
      <c r="F6" s="24" t="n">
        <v>20.1</v>
      </c>
      <c r="G6" s="26" t="n">
        <f aca="false">AVERAGEA(D6:F6)</f>
        <v>19.5233333333333</v>
      </c>
      <c r="H6" s="27" t="n">
        <f aca="false">SQRT(((SUM((POWER(F6-G6,2)),(POWER(E6-G6,2)),(POWER(D6-G6,2)))/(COLUMNS(D6:F6)-1))))</f>
        <v>0.642987817406625</v>
      </c>
      <c r="I6" s="28" t="n">
        <f aca="false">ROUND(H6/G6*100,2)</f>
        <v>3.29</v>
      </c>
      <c r="J6" s="29" t="n">
        <f aca="false">G6</f>
        <v>19.5233333333333</v>
      </c>
      <c r="K6" s="29" t="n">
        <f aca="false">D6</f>
        <v>18.83</v>
      </c>
      <c r="L6" s="29" t="n">
        <f aca="false">ROUNDDOWN(K6,2)</f>
        <v>18.83</v>
      </c>
    </row>
    <row r="7" customFormat="false" ht="15" hidden="false" customHeight="false" outlineLevel="0" collapsed="false">
      <c r="A7" s="21" t="n">
        <v>3</v>
      </c>
      <c r="B7" s="22" t="s">
        <v>19</v>
      </c>
      <c r="C7" s="23" t="s">
        <v>18</v>
      </c>
      <c r="D7" s="24" t="n">
        <v>16</v>
      </c>
      <c r="E7" s="25" t="n">
        <v>16.69</v>
      </c>
      <c r="F7" s="24" t="n">
        <v>17.08</v>
      </c>
      <c r="G7" s="26" t="n">
        <f aca="false">AVERAGEA(D7:F7)</f>
        <v>16.59</v>
      </c>
      <c r="H7" s="27" t="n">
        <f aca="false">SQRT(((SUM((POWER(F7-G7,2)),(POWER(E7-G7,2)),(POWER(D7-G7,2)))/(COLUMNS(D7:F7)-1))))</f>
        <v>0.546900356555012</v>
      </c>
      <c r="I7" s="28" t="n">
        <f aca="false">ROUND(H7/G7*100,2)</f>
        <v>3.3</v>
      </c>
      <c r="J7" s="29" t="n">
        <f aca="false">G7</f>
        <v>16.59</v>
      </c>
      <c r="K7" s="29" t="n">
        <f aca="false">D7</f>
        <v>16</v>
      </c>
      <c r="L7" s="29" t="n">
        <f aca="false">ROUNDDOWN(K7,2)</f>
        <v>16</v>
      </c>
    </row>
    <row r="8" customFormat="false" ht="15" hidden="false" customHeight="false" outlineLevel="0" collapsed="false">
      <c r="A8" s="21" t="n">
        <v>4</v>
      </c>
      <c r="B8" s="22" t="s">
        <v>19</v>
      </c>
      <c r="C8" s="23" t="s">
        <v>18</v>
      </c>
      <c r="D8" s="24" t="n">
        <v>2.48</v>
      </c>
      <c r="E8" s="25" t="n">
        <v>2.59</v>
      </c>
      <c r="F8" s="24" t="n">
        <v>2.65</v>
      </c>
      <c r="G8" s="26" t="n">
        <f aca="false">AVERAGEA(D8:F8)</f>
        <v>2.57333333333333</v>
      </c>
      <c r="H8" s="27" t="n">
        <f aca="false">SQRT(((SUM((POWER(F8-G8,2)),(POWER(E8-G8,2)),(POWER(D8-G8,2)))/(COLUMNS(D8:F8)-1))))</f>
        <v>0.086216781042517</v>
      </c>
      <c r="I8" s="28" t="n">
        <f aca="false">ROUND(H8/G8*100,2)</f>
        <v>3.35</v>
      </c>
      <c r="J8" s="29" t="n">
        <f aca="false">G8</f>
        <v>2.57333333333333</v>
      </c>
      <c r="K8" s="29" t="n">
        <f aca="false">D8</f>
        <v>2.48</v>
      </c>
      <c r="L8" s="29" t="n">
        <f aca="false">ROUNDDOWN(K8,2)</f>
        <v>2.48</v>
      </c>
    </row>
    <row r="9" customFormat="false" ht="15" hidden="false" customHeight="false" outlineLevel="0" collapsed="false">
      <c r="A9" s="21" t="n">
        <v>5</v>
      </c>
      <c r="B9" s="22" t="s">
        <v>19</v>
      </c>
      <c r="C9" s="23" t="s">
        <v>18</v>
      </c>
      <c r="D9" s="24" t="n">
        <v>1.54</v>
      </c>
      <c r="E9" s="25" t="n">
        <v>1.61</v>
      </c>
      <c r="F9" s="24" t="n">
        <v>1.64</v>
      </c>
      <c r="G9" s="26" t="n">
        <f aca="false">AVERAGEA(D9:F9)</f>
        <v>1.59666666666667</v>
      </c>
      <c r="H9" s="27" t="n">
        <f aca="false">SQRT(((SUM((POWER(F9-G9,2)),(POWER(E9-G9,2)),(POWER(D9-G9,2)))/(COLUMNS(D9:F9)-1))))</f>
        <v>0.0513160143944688</v>
      </c>
      <c r="I9" s="28" t="n">
        <f aca="false">ROUND(H9/G9*100,2)</f>
        <v>3.21</v>
      </c>
      <c r="J9" s="29" t="n">
        <f aca="false">G9</f>
        <v>1.59666666666667</v>
      </c>
      <c r="K9" s="29" t="n">
        <f aca="false">D9</f>
        <v>1.54</v>
      </c>
      <c r="L9" s="29" t="n">
        <f aca="false">ROUNDDOWN(K9,2)</f>
        <v>1.54</v>
      </c>
    </row>
    <row r="10" customFormat="false" ht="15" hidden="false" customHeight="false" outlineLevel="0" collapsed="false">
      <c r="A10" s="21" t="n">
        <v>6</v>
      </c>
      <c r="B10" s="22" t="s">
        <v>20</v>
      </c>
      <c r="C10" s="23" t="s">
        <v>18</v>
      </c>
      <c r="D10" s="24" t="n">
        <v>7</v>
      </c>
      <c r="E10" s="25" t="n">
        <v>7.3</v>
      </c>
      <c r="F10" s="24" t="n">
        <v>7.47</v>
      </c>
      <c r="G10" s="26" t="n">
        <f aca="false">AVERAGEA(D10:F10)</f>
        <v>7.25666666666667</v>
      </c>
      <c r="H10" s="27" t="n">
        <f aca="false">SQRT(((SUM((POWER(F10-G10,2)),(POWER(E10-G10,2)),(POWER(D10-G10,2)))/(COLUMNS(D10:F10)-1))))</f>
        <v>0.237977589981354</v>
      </c>
      <c r="I10" s="28" t="n">
        <f aca="false">ROUND(H10/G10*100,2)</f>
        <v>3.28</v>
      </c>
      <c r="J10" s="29" t="n">
        <f aca="false">G10</f>
        <v>7.25666666666667</v>
      </c>
      <c r="K10" s="29" t="n">
        <f aca="false">D10</f>
        <v>7</v>
      </c>
      <c r="L10" s="29" t="n">
        <f aca="false">ROUNDDOWN(K10,2)</f>
        <v>7</v>
      </c>
    </row>
    <row r="11" customFormat="false" ht="15" hidden="false" customHeight="false" outlineLevel="0" collapsed="false">
      <c r="A11" s="21" t="n">
        <v>7</v>
      </c>
      <c r="B11" s="22" t="s">
        <v>21</v>
      </c>
      <c r="C11" s="23" t="s">
        <v>18</v>
      </c>
      <c r="D11" s="24" t="n">
        <v>8.2</v>
      </c>
      <c r="E11" s="25" t="n">
        <v>8.55</v>
      </c>
      <c r="F11" s="24" t="n">
        <v>8.75</v>
      </c>
      <c r="G11" s="26" t="n">
        <f aca="false">AVERAGEA(D11:F11)</f>
        <v>8.5</v>
      </c>
      <c r="H11" s="27" t="n">
        <f aca="false">SQRT(((SUM((POWER(F11-G11,2)),(POWER(E11-G11,2)),(POWER(D11-G11,2)))/(COLUMNS(D11:F11)-1))))</f>
        <v>0.278388218141502</v>
      </c>
      <c r="I11" s="28" t="n">
        <f aca="false">ROUND(H11/G11*100,2)</f>
        <v>3.28</v>
      </c>
      <c r="J11" s="29" t="n">
        <f aca="false">G11</f>
        <v>8.5</v>
      </c>
      <c r="K11" s="29" t="n">
        <f aca="false">D11</f>
        <v>8.2</v>
      </c>
      <c r="L11" s="29" t="n">
        <f aca="false">ROUNDDOWN(K11,2)</f>
        <v>8.2</v>
      </c>
    </row>
    <row r="12" customFormat="false" ht="15" hidden="false" customHeight="false" outlineLevel="0" collapsed="false">
      <c r="A12" s="21" t="n">
        <v>8</v>
      </c>
      <c r="B12" s="22" t="s">
        <v>22</v>
      </c>
      <c r="C12" s="23" t="s">
        <v>18</v>
      </c>
      <c r="D12" s="24" t="n">
        <v>58.88</v>
      </c>
      <c r="E12" s="25" t="n">
        <v>61.42</v>
      </c>
      <c r="F12" s="24" t="n">
        <v>62.84</v>
      </c>
      <c r="G12" s="26" t="n">
        <f aca="false">AVERAGEA(D12:F12)</f>
        <v>61.0466666666667</v>
      </c>
      <c r="H12" s="27" t="n">
        <f aca="false">SQRT(((SUM((POWER(F12-G12,2)),(POWER(E12-G12,2)),(POWER(D12-G12,2)))/(COLUMNS(D12:F12)-1))))</f>
        <v>2.00622364987888</v>
      </c>
      <c r="I12" s="28" t="n">
        <f aca="false">ROUND(H12/G12*100,2)</f>
        <v>3.29</v>
      </c>
      <c r="J12" s="29" t="n">
        <f aca="false">G12</f>
        <v>61.0466666666667</v>
      </c>
      <c r="K12" s="29" t="n">
        <f aca="false">D12</f>
        <v>58.88</v>
      </c>
      <c r="L12" s="29" t="n">
        <f aca="false">ROUNDDOWN(K12,2)</f>
        <v>58.88</v>
      </c>
    </row>
    <row r="13" customFormat="false" ht="14.25" hidden="false" customHeight="true" outlineLevel="0" collapsed="false">
      <c r="A13" s="30" t="s">
        <v>23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29" t="n">
        <f aca="false">SUM(L5:L12)</f>
        <v>125.61</v>
      </c>
    </row>
    <row r="14" customFormat="false" ht="15" hidden="false" customHeight="false" outlineLevel="0" collapsed="false">
      <c r="A14" s="31" t="s">
        <v>24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</row>
    <row r="15" customFormat="false" ht="15" hidden="false" customHeight="false" outlineLevel="0" collapsed="false">
      <c r="A15" s="31" t="s">
        <v>25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</row>
    <row r="16" customFormat="false" ht="15" hidden="false" customHeight="false" outlineLevel="0" collapsed="false">
      <c r="C16" s="32"/>
      <c r="D16" s="33"/>
      <c r="E16" s="34"/>
      <c r="F16" s="35"/>
      <c r="G16" s="35"/>
      <c r="H16" s="35"/>
      <c r="I16" s="35"/>
      <c r="J16" s="35"/>
      <c r="K16" s="35"/>
      <c r="L16" s="35"/>
    </row>
    <row r="17" customFormat="false" ht="19.05" hidden="false" customHeight="true" outlineLevel="0" collapsed="false">
      <c r="A17" s="36" t="s">
        <v>26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</row>
    <row r="18" customFormat="false" ht="44.75" hidden="false" customHeight="true" outlineLevel="0" collapsed="false">
      <c r="A18" s="36" t="s">
        <v>27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</row>
    <row r="19" customFormat="false" ht="45.45" hidden="false" customHeight="true" outlineLevel="0" collapsed="false">
      <c r="A19" s="37" t="s">
        <v>28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</row>
    <row r="20" customFormat="false" ht="15.6" hidden="false" customHeight="true" outlineLevel="0" collapsed="false">
      <c r="A20" s="37" t="s">
        <v>29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</row>
    <row r="21" customFormat="false" ht="44.05" hidden="false" customHeight="true" outlineLevel="0" collapsed="false">
      <c r="A21" s="37" t="s">
        <v>30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</row>
    <row r="24" s="39" customFormat="true" ht="15" hidden="false" customHeight="true" outlineLevel="0" collapsed="false">
      <c r="A24" s="38" t="s">
        <v>31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</row>
    <row r="25" customFormat="false" ht="15" hidden="false" customHeight="false" outlineLevel="0" collapsed="false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</row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2:L15"/>
  <mergeCells count="17">
    <mergeCell ref="A1:L1"/>
    <mergeCell ref="A2:A3"/>
    <mergeCell ref="B2:B3"/>
    <mergeCell ref="C2:C3"/>
    <mergeCell ref="D2:F2"/>
    <mergeCell ref="G2:I2"/>
    <mergeCell ref="J2:L2"/>
    <mergeCell ref="A13:K13"/>
    <mergeCell ref="A14:L14"/>
    <mergeCell ref="A15:L15"/>
    <mergeCell ref="A17:L17"/>
    <mergeCell ref="A18:L18"/>
    <mergeCell ref="A19:L19"/>
    <mergeCell ref="A20:L20"/>
    <mergeCell ref="A21:L21"/>
    <mergeCell ref="A24:L24"/>
    <mergeCell ref="A25:L25"/>
  </mergeCells>
  <printOptions headings="false" gridLines="false" gridLinesSet="true" horizontalCentered="false" verticalCentered="false"/>
  <pageMargins left="0.236111111111111" right="0.236111111111111" top="0.354166666666667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334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2026-04-20T12:12:46Z</cp:lastPrinted>
  <dcterms:modified xsi:type="dcterms:W3CDTF">2026-05-26T14:26:56Z</dcterms:modified>
  <cp:revision>78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