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040" windowHeight="8580"/>
  </bookViews>
  <sheets>
    <sheet name="Расчет НМЦК" sheetId="1" r:id="rId1"/>
  </sheets>
  <definedNames>
    <definedName name="_xlnm.Print_Area" localSheetId="0">'Расчет НМЦК'!$A$1:$N$21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<sst xmlns="http://schemas.openxmlformats.org/spreadsheetml/2006/main" count="36" uniqueCount="24">
  <si>
    <t>РАСЧЕТ НАЧАЛЬНОЙ (МАКСИМАЛЬНОЙ) ЦЕНЫ ДОГОВОРА</t>
  </si>
  <si>
    <t>№ п/п</t>
  </si>
  <si>
    <t>Наименование объекта закупки</t>
  </si>
  <si>
    <t>ИЦИ 1</t>
  </si>
  <si>
    <t>Цена за единицу</t>
  </si>
  <si>
    <t>Коэффициент вариации</t>
  </si>
  <si>
    <t>Средняя цена за единицу</t>
  </si>
  <si>
    <t>Количество</t>
  </si>
  <si>
    <t>Единица измерения</t>
  </si>
  <si>
    <t>Стоимость, руб.</t>
  </si>
  <si>
    <t>Костюм «Вольт л 220-14» для защиты от термических рисков электрической дуги</t>
  </si>
  <si>
    <t>шт</t>
  </si>
  <si>
    <t>Костюм мужской летний «Волга»</t>
  </si>
  <si>
    <t>Костюм зимний «Тройка-Лидер»</t>
  </si>
  <si>
    <t>Ботинки кожаные «Вольт» утепленные, с защитными носками из композитного материала</t>
  </si>
  <si>
    <t>Ботинки кожаные «Вольт» с комбинированным верхом, с защитными носками из композитного материала</t>
  </si>
  <si>
    <t>Жилет сигнальный повышенной видимости флуоресцентный</t>
  </si>
  <si>
    <t>Плащ сигнальный влагозащитный  флуоресцентный</t>
  </si>
  <si>
    <t>Очки защитные открытые</t>
  </si>
  <si>
    <t>Щиток защитный лицевой</t>
  </si>
  <si>
    <t>ИТОГО:</t>
  </si>
  <si>
    <t>Наименьшая цена Договора, предложенная поставщиком (подрядчиком, исполнителем), составила:</t>
  </si>
  <si>
    <t>Заведующий ГБДОУ детский сад № 92 Приморского района Санкт-Петербурга                                      ________________</t>
  </si>
  <si>
    <t>А.В. Юдина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</si>
</sst>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176" formatCode="_-* #\ ##0.00\ _₽_-;\-* #\ ##0.00\ _₽_-;_-* &quot;-&quot;??\ _₽_-;_-@_-"/>
    <numFmt numFmtId="177" formatCode="_-* #\.##0.00\ &quot;₽&quot;_-;\-* #\.##0.00\ &quot;₽&quot;_-;_-* \-??\ &quot;₽&quot;_-;_-@_-"/>
    <numFmt numFmtId="178" formatCode="_-* #\.##0_-;\-* #\.##0_-;_-* &quot;-&quot;_-;_-@_-"/>
    <numFmt numFmtId="179" formatCode="_-* #\.##0\ &quot;₽&quot;_-;\-* #\.##0\ &quot;₽&quot;_-;_-* \-\ &quot;₽&quot;_-;_-@_-"/>
    <numFmt numFmtId="180" formatCode="#\ ##0.00"/>
  </numFmts>
  <fonts count="29">
    <font>
      <sz val="11"/>
      <color theme="1"/>
      <name val="Calibri"/>
      <charset val="204"/>
      <scheme val="minor"/>
    </font>
    <font>
      <b/>
      <sz val="11"/>
      <color theme="1"/>
      <name val="Calibri"/>
      <charset val="204"/>
      <scheme val="minor"/>
    </font>
    <font>
      <b/>
      <sz val="10"/>
      <color theme="1"/>
      <name val="Times New Roman"/>
      <charset val="204"/>
    </font>
    <font>
      <b/>
      <sz val="10"/>
      <name val="Times New Roman"/>
      <charset val="204"/>
    </font>
    <font>
      <sz val="10"/>
      <color theme="1"/>
      <name val="Times New Roman"/>
      <charset val="204"/>
    </font>
    <font>
      <sz val="12"/>
      <color theme="1"/>
      <name val="Times New Roman"/>
      <charset val="204"/>
    </font>
    <font>
      <sz val="11"/>
      <color theme="1"/>
      <name val="Times New Roman"/>
      <charset val="204"/>
    </font>
    <font>
      <b/>
      <sz val="16"/>
      <color theme="1"/>
      <name val="Times New Roman"/>
      <charset val="204"/>
    </font>
    <font>
      <sz val="16"/>
      <color theme="1"/>
      <name val="Times New Roman"/>
      <charset val="204"/>
    </font>
    <font>
      <sz val="11"/>
      <color theme="1"/>
      <name val="Calibri"/>
      <charset val="134"/>
      <scheme val="minor"/>
    </font>
    <font>
      <u/>
      <sz val="11"/>
      <color theme="10"/>
      <name val="Calibri"/>
      <charset val="204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0" fillId="0" borderId="0" applyFont="0" applyFill="0" applyBorder="0" applyAlignment="0" applyProtection="0"/>
    <xf numFmtId="177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178" fontId="9" fillId="0" borderId="0" applyFont="0" applyFill="0" applyBorder="0" applyAlignment="0" applyProtection="0">
      <alignment vertical="center"/>
    </xf>
    <xf numFmtId="179" fontId="9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>
      <alignment vertical="center"/>
    </xf>
    <xf numFmtId="0" fontId="9" fillId="4" borderId="9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5" borderId="12" applyNumberFormat="0" applyAlignment="0" applyProtection="0">
      <alignment vertical="center"/>
    </xf>
    <xf numFmtId="0" fontId="19" fillId="6" borderId="13" applyNumberFormat="0" applyAlignment="0" applyProtection="0">
      <alignment vertical="center"/>
    </xf>
    <xf numFmtId="0" fontId="20" fillId="6" borderId="12" applyNumberFormat="0" applyAlignment="0" applyProtection="0">
      <alignment vertical="center"/>
    </xf>
    <xf numFmtId="0" fontId="21" fillId="7" borderId="14" applyNumberFormat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23" fillId="0" borderId="16" applyNumberFormat="0" applyFill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8" fillId="33" borderId="0" applyNumberFormat="0" applyBorder="0" applyAlignment="0" applyProtection="0">
      <alignment vertical="center"/>
    </xf>
    <xf numFmtId="0" fontId="27" fillId="34" borderId="0" applyNumberFormat="0" applyBorder="0" applyAlignment="0" applyProtection="0">
      <alignment vertical="center"/>
    </xf>
  </cellStyleXfs>
  <cellXfs count="32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0" fontId="5" fillId="2" borderId="4" xfId="0" applyFont="1" applyFill="1" applyBorder="1" applyAlignment="1">
      <alignment vertical="center" wrapText="1"/>
    </xf>
    <xf numFmtId="180" fontId="6" fillId="0" borderId="4" xfId="0" applyNumberFormat="1" applyFont="1" applyBorder="1" applyAlignment="1">
      <alignment horizontal="center" vertical="center" wrapText="1"/>
    </xf>
    <xf numFmtId="180" fontId="6" fillId="3" borderId="4" xfId="1" applyNumberFormat="1" applyFont="1" applyFill="1" applyBorder="1" applyAlignment="1">
      <alignment horizontal="center" vertical="center"/>
    </xf>
    <xf numFmtId="1" fontId="6" fillId="0" borderId="4" xfId="0" applyNumberFormat="1" applyFont="1" applyBorder="1" applyAlignment="1">
      <alignment horizontal="center" vertical="center" wrapText="1"/>
    </xf>
    <xf numFmtId="180" fontId="6" fillId="0" borderId="4" xfId="1" applyNumberFormat="1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176" fontId="4" fillId="0" borderId="4" xfId="0" applyNumberFormat="1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right" vertical="center"/>
    </xf>
    <xf numFmtId="0" fontId="2" fillId="0" borderId="7" xfId="0" applyFont="1" applyBorder="1" applyAlignment="1">
      <alignment horizontal="right" vertical="center"/>
    </xf>
    <xf numFmtId="0" fontId="2" fillId="0" borderId="6" xfId="0" applyFont="1" applyBorder="1" applyAlignment="1">
      <alignment horizontal="right" vertical="center"/>
    </xf>
    <xf numFmtId="176" fontId="6" fillId="3" borderId="4" xfId="1" applyFont="1" applyFill="1" applyBorder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right" vertical="center" wrapText="1"/>
    </xf>
    <xf numFmtId="0" fontId="7" fillId="0" borderId="0" xfId="0" applyFont="1" applyAlignment="1">
      <alignment horizontal="left" vertical="center" wrapText="1"/>
    </xf>
    <xf numFmtId="176" fontId="7" fillId="0" borderId="8" xfId="1" applyFont="1" applyBorder="1" applyAlignment="1">
      <alignment horizontal="center" vertical="center"/>
    </xf>
    <xf numFmtId="0" fontId="4" fillId="0" borderId="0" xfId="0" applyFont="1"/>
    <xf numFmtId="0" fontId="4" fillId="0" borderId="0" xfId="0" applyFont="1" applyAlignment="1">
      <alignment wrapText="1"/>
    </xf>
    <xf numFmtId="0" fontId="4" fillId="0" borderId="0" xfId="0" applyFont="1" applyAlignment="1">
      <alignment horizontal="center" vertical="center"/>
    </xf>
    <xf numFmtId="0" fontId="8" fillId="0" borderId="0" xfId="0" applyFont="1" applyAlignment="1">
      <alignment horizontal="left"/>
    </xf>
    <xf numFmtId="0" fontId="8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B2:N21"/>
  <sheetViews>
    <sheetView tabSelected="1" zoomScale="90" zoomScaleNormal="90" topLeftCell="A3" workbookViewId="0">
      <selection activeCell="P8" sqref="P8"/>
    </sheetView>
  </sheetViews>
  <sheetFormatPr defaultColWidth="9" defaultRowHeight="14.4"/>
  <cols>
    <col min="1" max="1" width="1.55555555555556" customWidth="1"/>
    <col min="2" max="2" width="6.33333333333333" customWidth="1"/>
    <col min="3" max="3" width="33.1111111111111" style="1" customWidth="1"/>
    <col min="4" max="4" width="16.3333333333333" customWidth="1"/>
    <col min="5" max="5" width="13.3333333333333" customWidth="1"/>
    <col min="6" max="6" width="14.4444444444444" customWidth="1"/>
    <col min="7" max="7" width="13.3333333333333" customWidth="1"/>
    <col min="8" max="8" width="15.6666666666667" customWidth="1"/>
    <col min="9" max="9" width="13" customWidth="1"/>
    <col min="10" max="10" width="16" customWidth="1"/>
    <col min="11" max="11" width="13" customWidth="1"/>
    <col min="12" max="12" width="7.88888888888889" customWidth="1"/>
    <col min="13" max="13" width="9.11111111111111" customWidth="1"/>
    <col min="14" max="14" width="23.5555555555556" style="2" customWidth="1"/>
  </cols>
  <sheetData>
    <row r="2" spans="2:14">
      <c r="B2" s="3" t="s">
        <v>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5"/>
    </row>
    <row r="4" ht="39.6" spans="2:14">
      <c r="B4" s="6" t="s">
        <v>1</v>
      </c>
      <c r="C4" s="6" t="s">
        <v>2</v>
      </c>
      <c r="D4" s="7" t="s">
        <v>3</v>
      </c>
      <c r="E4" s="6" t="s">
        <v>4</v>
      </c>
      <c r="F4" s="7" t="s">
        <v>3</v>
      </c>
      <c r="G4" s="6" t="s">
        <v>4</v>
      </c>
      <c r="H4" s="7" t="s">
        <v>3</v>
      </c>
      <c r="I4" s="6" t="s">
        <v>4</v>
      </c>
      <c r="J4" s="6" t="s">
        <v>5</v>
      </c>
      <c r="K4" s="6" t="s">
        <v>6</v>
      </c>
      <c r="L4" s="6" t="s">
        <v>7</v>
      </c>
      <c r="M4" s="6" t="s">
        <v>8</v>
      </c>
      <c r="N4" s="6" t="s">
        <v>9</v>
      </c>
    </row>
    <row r="5" ht="46.8" spans="2:14">
      <c r="B5" s="8">
        <v>1</v>
      </c>
      <c r="C5" s="9" t="s">
        <v>10</v>
      </c>
      <c r="D5" s="10">
        <f t="shared" ref="D5:D9" si="0">E5*L5</f>
        <v>19800</v>
      </c>
      <c r="E5" s="10">
        <v>19800</v>
      </c>
      <c r="F5" s="10">
        <f t="shared" ref="F5:F9" si="1">G5*L5</f>
        <v>20800</v>
      </c>
      <c r="G5" s="10">
        <v>20800</v>
      </c>
      <c r="H5" s="10">
        <f t="shared" ref="H5:H9" si="2">I5*L5</f>
        <v>21900</v>
      </c>
      <c r="I5" s="10">
        <v>21900</v>
      </c>
      <c r="J5" s="11">
        <f t="shared" ref="J5:J9" si="3">STDEV(E5,G5,I5)/AVERAGE(E5,G5,I5)</f>
        <v>0.0504190440210839</v>
      </c>
      <c r="K5" s="11">
        <f t="shared" ref="K5:K9" si="4">ROUND((E5+G5+I5)/3,2)</f>
        <v>20833.33</v>
      </c>
      <c r="L5" s="12">
        <v>1</v>
      </c>
      <c r="M5" s="13" t="s">
        <v>11</v>
      </c>
      <c r="N5" s="11">
        <f>K5*L5</f>
        <v>20833.33</v>
      </c>
    </row>
    <row r="6" ht="15.6" spans="2:14">
      <c r="B6" s="8">
        <v>2</v>
      </c>
      <c r="C6" s="9" t="s">
        <v>12</v>
      </c>
      <c r="D6" s="10">
        <f t="shared" si="0"/>
        <v>23400</v>
      </c>
      <c r="E6" s="10">
        <v>5850</v>
      </c>
      <c r="F6" s="10">
        <f t="shared" si="1"/>
        <v>24600</v>
      </c>
      <c r="G6" s="10">
        <v>6150</v>
      </c>
      <c r="H6" s="10">
        <f t="shared" si="2"/>
        <v>26000</v>
      </c>
      <c r="I6" s="10">
        <v>6500</v>
      </c>
      <c r="J6" s="11">
        <f t="shared" si="3"/>
        <v>0.0527546521511977</v>
      </c>
      <c r="K6" s="11">
        <f t="shared" si="4"/>
        <v>6166.67</v>
      </c>
      <c r="L6" s="12">
        <v>4</v>
      </c>
      <c r="M6" s="13" t="s">
        <v>11</v>
      </c>
      <c r="N6" s="11">
        <f t="shared" ref="N6:N8" si="5">K6*L6</f>
        <v>24666.68</v>
      </c>
    </row>
    <row r="7" ht="15.6" spans="2:14">
      <c r="B7" s="8">
        <v>3</v>
      </c>
      <c r="C7" s="9" t="s">
        <v>13</v>
      </c>
      <c r="D7" s="10">
        <f t="shared" si="0"/>
        <v>44800</v>
      </c>
      <c r="E7" s="10">
        <v>11200</v>
      </c>
      <c r="F7" s="10">
        <f t="shared" si="1"/>
        <v>46800</v>
      </c>
      <c r="G7" s="10">
        <v>11700</v>
      </c>
      <c r="H7" s="10">
        <f t="shared" si="2"/>
        <v>49200</v>
      </c>
      <c r="I7" s="10">
        <v>12300</v>
      </c>
      <c r="J7" s="11">
        <f t="shared" si="3"/>
        <v>0.0469395217098247</v>
      </c>
      <c r="K7" s="11">
        <f t="shared" si="4"/>
        <v>11733.33</v>
      </c>
      <c r="L7" s="12">
        <v>4</v>
      </c>
      <c r="M7" s="13" t="s">
        <v>11</v>
      </c>
      <c r="N7" s="11">
        <f t="shared" si="5"/>
        <v>46933.32</v>
      </c>
    </row>
    <row r="8" ht="62.4" spans="2:14">
      <c r="B8" s="8">
        <v>4</v>
      </c>
      <c r="C8" s="9" t="s">
        <v>14</v>
      </c>
      <c r="D8" s="10">
        <f t="shared" si="0"/>
        <v>29200</v>
      </c>
      <c r="E8" s="10">
        <v>7300</v>
      </c>
      <c r="F8" s="10">
        <f t="shared" si="1"/>
        <v>30400</v>
      </c>
      <c r="G8" s="10">
        <v>7600</v>
      </c>
      <c r="H8" s="10">
        <f t="shared" si="2"/>
        <v>32000</v>
      </c>
      <c r="I8" s="10">
        <v>8000</v>
      </c>
      <c r="J8" s="11">
        <f t="shared" si="3"/>
        <v>0.0460072216281779</v>
      </c>
      <c r="K8" s="11">
        <f t="shared" si="4"/>
        <v>7633.33</v>
      </c>
      <c r="L8" s="12">
        <v>4</v>
      </c>
      <c r="M8" s="13" t="s">
        <v>11</v>
      </c>
      <c r="N8" s="11">
        <f t="shared" si="5"/>
        <v>30533.32</v>
      </c>
    </row>
    <row r="9" ht="62.4" spans="2:14">
      <c r="B9" s="8">
        <v>5</v>
      </c>
      <c r="C9" s="9" t="s">
        <v>15</v>
      </c>
      <c r="D9" s="10">
        <f t="shared" si="0"/>
        <v>24400</v>
      </c>
      <c r="E9" s="10">
        <v>6100</v>
      </c>
      <c r="F9" s="10">
        <f t="shared" si="1"/>
        <v>25600</v>
      </c>
      <c r="G9" s="10">
        <v>6400</v>
      </c>
      <c r="H9" s="10">
        <f t="shared" si="2"/>
        <v>25600</v>
      </c>
      <c r="I9" s="10">
        <v>6400</v>
      </c>
      <c r="J9" s="11">
        <f t="shared" si="3"/>
        <v>0.0274928699614107</v>
      </c>
      <c r="K9" s="11">
        <f t="shared" si="4"/>
        <v>6300</v>
      </c>
      <c r="L9" s="12">
        <v>4</v>
      </c>
      <c r="M9" s="13" t="s">
        <v>11</v>
      </c>
      <c r="N9" s="11">
        <f t="shared" ref="N9:N13" si="6">K9*L9</f>
        <v>25200</v>
      </c>
    </row>
    <row r="10" ht="36" customHeight="1" spans="2:14">
      <c r="B10" s="8">
        <v>6</v>
      </c>
      <c r="C10" s="9" t="s">
        <v>16</v>
      </c>
      <c r="D10" s="10">
        <f t="shared" ref="D10:D13" si="7">E10*L10</f>
        <v>3400</v>
      </c>
      <c r="E10" s="10">
        <v>850</v>
      </c>
      <c r="F10" s="10">
        <f t="shared" ref="F10:F13" si="8">G10*L10</f>
        <v>3600</v>
      </c>
      <c r="G10" s="10">
        <v>900</v>
      </c>
      <c r="H10" s="10">
        <f t="shared" ref="H10:H13" si="9">I10*L10</f>
        <v>3800</v>
      </c>
      <c r="I10" s="10">
        <v>950</v>
      </c>
      <c r="J10" s="11">
        <f t="shared" ref="J10:J13" si="10">STDEV(E10,G10,I10)/AVERAGE(E10,G10,I10)</f>
        <v>0.0555555555555556</v>
      </c>
      <c r="K10" s="11">
        <f t="shared" ref="K10:K13" si="11">ROUND((E10+G10+I10)/3,2)</f>
        <v>900</v>
      </c>
      <c r="L10" s="12">
        <v>4</v>
      </c>
      <c r="M10" s="13" t="s">
        <v>11</v>
      </c>
      <c r="N10" s="11">
        <f t="shared" si="6"/>
        <v>3600</v>
      </c>
    </row>
    <row r="11" ht="37.5" customHeight="1" spans="2:14">
      <c r="B11" s="8">
        <v>7</v>
      </c>
      <c r="C11" s="9" t="s">
        <v>17</v>
      </c>
      <c r="D11" s="10">
        <f t="shared" si="7"/>
        <v>8400</v>
      </c>
      <c r="E11" s="10">
        <v>2100</v>
      </c>
      <c r="F11" s="10">
        <f t="shared" si="8"/>
        <v>8800</v>
      </c>
      <c r="G11" s="10">
        <v>2200</v>
      </c>
      <c r="H11" s="10">
        <f t="shared" si="9"/>
        <v>9200</v>
      </c>
      <c r="I11" s="10">
        <v>2300</v>
      </c>
      <c r="J11" s="11">
        <f t="shared" si="10"/>
        <v>0.0454545454545455</v>
      </c>
      <c r="K11" s="11">
        <f t="shared" si="11"/>
        <v>2200</v>
      </c>
      <c r="L11" s="12">
        <v>4</v>
      </c>
      <c r="M11" s="13" t="s">
        <v>11</v>
      </c>
      <c r="N11" s="11">
        <f t="shared" si="6"/>
        <v>8800</v>
      </c>
    </row>
    <row r="12" ht="15.6" spans="2:14">
      <c r="B12" s="8">
        <v>8</v>
      </c>
      <c r="C12" s="9" t="s">
        <v>18</v>
      </c>
      <c r="D12" s="10">
        <f t="shared" si="7"/>
        <v>920</v>
      </c>
      <c r="E12" s="10">
        <v>230</v>
      </c>
      <c r="F12" s="10">
        <f t="shared" si="8"/>
        <v>960</v>
      </c>
      <c r="G12" s="10">
        <v>240</v>
      </c>
      <c r="H12" s="10">
        <f t="shared" si="9"/>
        <v>1000</v>
      </c>
      <c r="I12" s="10">
        <v>250</v>
      </c>
      <c r="J12" s="11">
        <f t="shared" si="10"/>
        <v>0.0416666666666667</v>
      </c>
      <c r="K12" s="11">
        <f t="shared" si="11"/>
        <v>240</v>
      </c>
      <c r="L12" s="12">
        <v>4</v>
      </c>
      <c r="M12" s="13" t="s">
        <v>11</v>
      </c>
      <c r="N12" s="11">
        <f t="shared" si="6"/>
        <v>960</v>
      </c>
    </row>
    <row r="13" ht="15.6" spans="2:14">
      <c r="B13" s="8">
        <v>9</v>
      </c>
      <c r="C13" s="9" t="s">
        <v>19</v>
      </c>
      <c r="D13" s="10">
        <f t="shared" si="7"/>
        <v>1400</v>
      </c>
      <c r="E13" s="10">
        <v>350</v>
      </c>
      <c r="F13" s="10">
        <f t="shared" si="8"/>
        <v>1480</v>
      </c>
      <c r="G13" s="10">
        <v>370</v>
      </c>
      <c r="H13" s="10">
        <f t="shared" si="9"/>
        <v>1560</v>
      </c>
      <c r="I13" s="10">
        <v>390</v>
      </c>
      <c r="J13" s="11">
        <f t="shared" si="10"/>
        <v>0.0540540540540541</v>
      </c>
      <c r="K13" s="11">
        <f t="shared" si="11"/>
        <v>370</v>
      </c>
      <c r="L13" s="12">
        <v>4</v>
      </c>
      <c r="M13" s="13" t="s">
        <v>11</v>
      </c>
      <c r="N13" s="11">
        <f t="shared" si="6"/>
        <v>1480</v>
      </c>
    </row>
    <row r="14" spans="2:14">
      <c r="B14" s="14"/>
      <c r="C14" s="15"/>
      <c r="D14" s="16">
        <f>SUM(D5:D13)</f>
        <v>155720</v>
      </c>
      <c r="E14" s="8"/>
      <c r="F14" s="16">
        <f>SUM(F5:F13)</f>
        <v>163040</v>
      </c>
      <c r="G14" s="8"/>
      <c r="H14" s="16">
        <f>SUM(H5:H13)</f>
        <v>170260</v>
      </c>
      <c r="I14" s="17"/>
      <c r="J14" s="8"/>
      <c r="K14" s="18" t="s">
        <v>20</v>
      </c>
      <c r="L14" s="19"/>
      <c r="M14" s="20"/>
      <c r="N14" s="21">
        <f>SUM(N5:N13)</f>
        <v>163006.65</v>
      </c>
    </row>
    <row r="15" spans="2:14">
      <c r="B15" s="22"/>
      <c r="C15" s="23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</row>
    <row r="16" ht="20.4" spans="2:14">
      <c r="B16" s="24" t="s">
        <v>21</v>
      </c>
      <c r="C16" s="24"/>
      <c r="D16" s="24"/>
      <c r="E16" s="24"/>
      <c r="F16" s="24"/>
      <c r="G16" s="24"/>
      <c r="H16" s="24"/>
      <c r="I16" s="24"/>
      <c r="J16" s="24"/>
      <c r="K16" s="24"/>
      <c r="L16" s="25">
        <f>D14</f>
        <v>155720</v>
      </c>
      <c r="M16" s="25"/>
      <c r="N16" s="25"/>
    </row>
    <row r="17" spans="2:14">
      <c r="B17" s="26"/>
      <c r="C17" s="27"/>
      <c r="D17" s="26"/>
      <c r="E17" s="26"/>
      <c r="F17" s="26"/>
      <c r="G17" s="26"/>
      <c r="H17" s="26"/>
      <c r="I17" s="26"/>
      <c r="J17" s="26"/>
      <c r="K17" s="26"/>
      <c r="L17" s="26"/>
      <c r="M17" s="26"/>
      <c r="N17" s="28"/>
    </row>
    <row r="20" ht="21" spans="2:14">
      <c r="B20" s="29" t="s">
        <v>22</v>
      </c>
      <c r="C20" s="29"/>
      <c r="D20" s="29"/>
      <c r="E20" s="29"/>
      <c r="F20" s="29"/>
      <c r="G20" s="29"/>
      <c r="H20" s="29"/>
      <c r="I20" s="29"/>
      <c r="J20" s="29"/>
      <c r="K20" s="29"/>
      <c r="L20" s="30" t="s">
        <v>23</v>
      </c>
      <c r="M20" s="30"/>
      <c r="N20" s="30"/>
    </row>
    <row r="21" spans="2:14">
      <c r="D21" s="31"/>
      <c r="E21" s="31"/>
      <c r="F21" s="31"/>
      <c r="G21" s="31"/>
      <c r="H21" s="31"/>
      <c r="I21" s="31"/>
      <c r="J21" s="31"/>
      <c r="K21" s="31"/>
      <c r="L21" s="31"/>
    </row>
  </sheetData>
  <mergeCells count="8">
    <mergeCell ref="B2:N2"/>
    <mergeCell ref="B14:C14"/>
    <mergeCell ref="K14:M14"/>
    <mergeCell ref="B16:K16"/>
    <mergeCell ref="L16:N16"/>
    <mergeCell ref="B20:K20"/>
    <mergeCell ref="L20:N20"/>
    <mergeCell ref="D21:L21"/>
  </mergeCells>
  <pageMargins left="0.31496062992126" right="0.31496062992126" top="0.748031496062992" bottom="0.748031496062992" header="0.31496062992126" footer="0.31496062992126"/>
  <pageSetup paperSize="9" scale="71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Расчет НМЦК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Евгений Кытманов</dc:creator>
  <cp:lastModifiedBy>user</cp:lastModifiedBy>
  <dcterms:created xsi:type="dcterms:W3CDTF">2022-03-03T13:37:00Z</dcterms:created>
  <cp:lastPrinted>2026-05-14T08:43:00Z</cp:lastPrinted>
  <dcterms:modified xsi:type="dcterms:W3CDTF">2026-06-07T08:43:05Z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AEC7974C59E74AE88110D10B368EED82_12</vt:lpwstr>
  </property>
  <property fmtid="{D5CDD505-2E9C-101B-9397-08002B2CF9AE}" pid="3" name="KSOProductBuildVer">
    <vt:lpwstr>1049-12.1.0.26880</vt:lpwstr>
  </property>
  <property fmtid="{D5CDD505-2E9C-101B-9397-08002B2CF9AE}" pid="4" name="CalculationRule">
    <vt:i4>0</vt:i4>
  </property>
</Properties>
</file>