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2. ЗАКУПКИ 44-ФЗ 2026 ГОД\2. Электронный магазин\37. Батареи\"/>
    </mc:Choice>
  </mc:AlternateContent>
  <xr:revisionPtr revIDLastSave="0" documentId="13_ncr:1_{F0E683CA-729D-4A9A-8D80-6AE5CB412B7A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Общий" sheetId="1" r:id="rId1"/>
  </sheets>
  <definedNames>
    <definedName name="_xlnm._FilterDatabase" localSheetId="0" hidden="1">Общий!$A$5:$P$7</definedName>
    <definedName name="_xlnm.Print_Area" localSheetId="0">Общий!$A$1:$P$16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7" i="1" l="1"/>
  <c r="N6" i="1"/>
  <c r="M7" i="1" l="1"/>
  <c r="O7" i="1"/>
  <c r="P7" i="1" s="1"/>
  <c r="M6" i="1"/>
  <c r="O6" i="1"/>
  <c r="P6" i="1" s="1"/>
  <c r="P9" i="1" l="1"/>
</calcChain>
</file>

<file path=xl/sharedStrings.xml><?xml version="1.0" encoding="utf-8"?>
<sst xmlns="http://schemas.openxmlformats.org/spreadsheetml/2006/main" count="33" uniqueCount="31">
  <si>
    <t>КТРУ</t>
  </si>
  <si>
    <t>ККН</t>
  </si>
  <si>
    <t>№ п/п</t>
  </si>
  <si>
    <t>Наименование товара (работы, услуги)</t>
  </si>
  <si>
    <t>Номер источника ценовой информации (ИЦИ №i)* и цена единицы ТРУ, представленная i-тым ИЦИ (Цi), руб.</t>
  </si>
  <si>
    <t>Средняя цена из Реестра товаров, включая НДС</t>
  </si>
  <si>
    <t>Предельная цена установлена в соответствие с  Распоряжением КГЗ от 31.05.2018 N 100-р</t>
  </si>
  <si>
    <t>Единица измерения</t>
  </si>
  <si>
    <t>Кол-во (объем) закупаемого ТРУ</t>
  </si>
  <si>
    <t>Кол-во значений, используемых в расчете</t>
  </si>
  <si>
    <t>Цена единицы ТРУ, принятая для расчета НМЦК, руб.</t>
  </si>
  <si>
    <t>Сумма, руб.</t>
  </si>
  <si>
    <t>Начальная (максимальная) цена контракта (НМЦК), руб.</t>
  </si>
  <si>
    <t>Специалист по закупкам планово-экономического отдела</t>
  </si>
  <si>
    <t xml:space="preserve">     5. Валюта, используемая для формирования цены контракта и расчетов с поставщиками - рубль Российской Федерации.</t>
  </si>
  <si>
    <t xml:space="preserve"> ОБОСНОВАНИЕ И РАСЧЕТ НАЧАЛЬНОЙ (МАКСИМАЛЬНОЙ) ЦЕНЫ КОНТРАКТА</t>
  </si>
  <si>
    <t>ОКПД2/ККН/КТРУ</t>
  </si>
  <si>
    <t xml:space="preserve">     Определение и обоснование НМЦК методом сопоставимых рыночных цен (анализ рынка) 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Заказчиком были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Ответы на запрос получены от 3-х поставщиков (подрядчиков, исполнителей).
    2. Порядок формирования начальной (максимальной) цены контракта:
</t>
  </si>
  <si>
    <t>шт.</t>
  </si>
  <si>
    <r>
      <t xml:space="preserve">     4. Цена контракта включает в себя стоимость </t>
    </r>
    <r>
      <rPr>
        <sz val="10"/>
        <rFont val="Times New Roman"/>
        <family val="1"/>
        <charset val="204"/>
      </rPr>
      <t>поставки товара, а также все расходы Поставщика</t>
    </r>
    <r>
      <rPr>
        <sz val="10"/>
        <color rgb="FFFF0000"/>
        <rFont val="Times New Roman"/>
        <family val="1"/>
        <charset val="204"/>
      </rPr>
      <t xml:space="preserve"> </t>
    </r>
    <r>
      <rPr>
        <sz val="10"/>
        <rFont val="Times New Roman"/>
        <family val="1"/>
      </rPr>
      <t>на транспортирование и размещение мусора и других отходов, образовавшихся в связи с выполнением работ по контракту, заработную плату, транспортные расходы, командировочные расходы, страхование, стоимость предоставленного для выполнения работ оборудования, материалов, а также  инструментов, расходы на привлечение для выполнения работ транспортных средств и инвентаря, все налоги, пошлины, прочие сборы и другие обязательные платежи, выплаченные и/или подлежащие выплате за счет Поставщика.</t>
    </r>
  </si>
  <si>
    <r>
      <t xml:space="preserve">    3. Метод сопоставимых рыночных цен (анализа рынка) заключается в установлении начальной (максимальной) цены контракта на основании информации о рыночных ценах иденти</t>
    </r>
    <r>
      <rPr>
        <sz val="10"/>
        <rFont val="Times New Roman"/>
        <family val="1"/>
        <charset val="204"/>
      </rPr>
      <t>чных товаров</t>
    </r>
    <r>
      <rPr>
        <sz val="10"/>
        <rFont val="Times New Roman"/>
        <family val="1"/>
      </rPr>
      <t xml:space="preserve">, планируемых к закупке, или при их отсутствии однородных товаров.
     В целях применения метода заказчик использовал информацию о </t>
    </r>
    <r>
      <rPr>
        <sz val="10"/>
        <rFont val="Times New Roman"/>
        <family val="1"/>
        <charset val="204"/>
      </rPr>
      <t xml:space="preserve">ценах планируемых к поставке товара, полученную по запросу заказчика у поставщика, выполняющих идентичные поставки.   </t>
    </r>
    <r>
      <rPr>
        <sz val="10"/>
        <rFont val="Times New Roman"/>
        <family val="1"/>
      </rPr>
      <t xml:space="preserve">                                   </t>
    </r>
  </si>
  <si>
    <t>-</t>
  </si>
  <si>
    <t>Минимальная цена единицы ТРУ, руб.</t>
  </si>
  <si>
    <t>Зарядное устройство</t>
  </si>
  <si>
    <t>ИЦИ №1        (вх. № 724 от 12.05.2026)</t>
  </si>
  <si>
    <t>ИЦИ №2          (вх. №725  от 13.05.2026 )</t>
  </si>
  <si>
    <t>ИЦИ №3       (вх. №726 от 13.05.2026 )</t>
  </si>
  <si>
    <r>
      <t xml:space="preserve">     Таким образом, начальная (максимальная) цена контракта, определяемая методом сопоставимых рыночных цен сост</t>
    </r>
    <r>
      <rPr>
        <sz val="10"/>
        <rFont val="Times New Roman"/>
        <family val="1"/>
        <charset val="204"/>
      </rPr>
      <t>авляет -</t>
    </r>
    <r>
      <rPr>
        <sz val="10"/>
        <color rgb="FFC00000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>двести четыре тысячи двести рублей,00 копеек.</t>
    </r>
  </si>
  <si>
    <t>27.20.22.000</t>
  </si>
  <si>
    <t>27.11.50.120</t>
  </si>
  <si>
    <t>Аккумуляторная батарея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</si>
</sst>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0.00000000000000"/>
  </numFmts>
  <fonts count="22" x14ac:knownFonts="1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9"/>
      <color theme="1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color rgb="FFC00000"/>
      <name val="Times New Roman"/>
      <family val="1"/>
      <charset val="204"/>
    </font>
    <font>
      <sz val="10"/>
      <color rgb="FFC00000"/>
      <name val="Times New Roman"/>
      <family val="1"/>
      <charset val="204"/>
    </font>
    <font>
      <sz val="11"/>
      <color rgb="FFC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name val="Times New Roman"/>
      <family val="1"/>
    </font>
    <font>
      <sz val="11"/>
      <color indexed="8"/>
      <name val="Times New Roman"/>
      <family val="1"/>
      <charset val="1"/>
    </font>
    <font>
      <sz val="9"/>
      <color rgb="FF000000"/>
      <name val="Times New Roman"/>
      <family val="1"/>
      <charset val="204"/>
    </font>
    <font>
      <sz val="8"/>
      <name val="Calibri"/>
      <family val="2"/>
      <charset val="204"/>
      <scheme val="minor"/>
    </font>
    <font>
      <b/>
      <sz val="10"/>
      <color rgb="FF212529"/>
      <name val="Tahoma"/>
      <family val="2"/>
      <charset val="204"/>
    </font>
    <font>
      <sz val="11"/>
      <color indexed="8"/>
      <name val="Calibri"/>
      <family val="2"/>
      <charset val="204"/>
    </font>
    <font>
      <sz val="10"/>
      <color rgb="FFFF0000"/>
      <name val="Times New Roman"/>
      <family val="1"/>
      <charset val="204"/>
    </font>
    <font>
      <sz val="10"/>
      <name val="Times New Roman"/>
      <family val="1"/>
      <charset val="204"/>
    </font>
    <font>
      <b/>
      <sz val="9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8" fillId="0" borderId="0"/>
  </cellStyleXfs>
  <cellXfs count="61">
    <xf numFmtId="0" fontId="0" fillId="0" borderId="0" xfId="0"/>
    <xf numFmtId="0" fontId="0" fillId="2" borderId="0" xfId="0" applyFill="1" applyAlignment="1">
      <alignment horizontal="left"/>
    </xf>
    <xf numFmtId="10" fontId="0" fillId="0" borderId="0" xfId="0" applyNumberFormat="1" applyAlignment="1">
      <alignment horizontal="center" vertical="center"/>
    </xf>
    <xf numFmtId="1" fontId="8" fillId="5" borderId="3" xfId="0" applyNumberFormat="1" applyFont="1" applyFill="1" applyBorder="1" applyAlignment="1">
      <alignment horizontal="center" vertical="top" wrapText="1"/>
    </xf>
    <xf numFmtId="3" fontId="0" fillId="0" borderId="0" xfId="0" applyNumberFormat="1" applyAlignment="1">
      <alignment vertical="top"/>
    </xf>
    <xf numFmtId="10" fontId="0" fillId="0" borderId="0" xfId="0" applyNumberFormat="1" applyAlignment="1">
      <alignment vertical="top"/>
    </xf>
    <xf numFmtId="0" fontId="3" fillId="0" borderId="0" xfId="0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4" fontId="3" fillId="0" borderId="0" xfId="0" applyNumberFormat="1" applyFont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14" fillId="0" borderId="0" xfId="0" applyFont="1"/>
    <xf numFmtId="0" fontId="0" fillId="0" borderId="0" xfId="0" applyAlignment="1">
      <alignment vertical="top"/>
    </xf>
    <xf numFmtId="1" fontId="0" fillId="0" borderId="0" xfId="0" applyNumberFormat="1" applyAlignment="1">
      <alignment vertical="top"/>
    </xf>
    <xf numFmtId="0" fontId="7" fillId="0" borderId="5" xfId="0" applyFont="1" applyBorder="1" applyAlignment="1">
      <alignment wrapText="1"/>
    </xf>
    <xf numFmtId="0" fontId="7" fillId="0" borderId="4" xfId="0" applyFont="1" applyBorder="1" applyAlignment="1">
      <alignment wrapText="1"/>
    </xf>
    <xf numFmtId="4" fontId="12" fillId="3" borderId="1" xfId="0" applyNumberFormat="1" applyFont="1" applyFill="1" applyBorder="1" applyAlignment="1">
      <alignment horizontal="center" vertical="center" wrapText="1"/>
    </xf>
    <xf numFmtId="3" fontId="8" fillId="5" borderId="3" xfId="0" applyNumberFormat="1" applyFont="1" applyFill="1" applyBorder="1" applyAlignment="1">
      <alignment horizontal="center" vertical="top" wrapText="1"/>
    </xf>
    <xf numFmtId="1" fontId="9" fillId="5" borderId="3" xfId="0" applyNumberFormat="1" applyFont="1" applyFill="1" applyBorder="1" applyAlignment="1">
      <alignment horizontal="center" vertical="top" wrapText="1"/>
    </xf>
    <xf numFmtId="4" fontId="8" fillId="5" borderId="3" xfId="0" applyNumberFormat="1" applyFont="1" applyFill="1" applyBorder="1" applyAlignment="1">
      <alignment horizontal="center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3" borderId="2" xfId="0" applyNumberFormat="1" applyFont="1" applyFill="1" applyBorder="1" applyAlignment="1">
      <alignment horizontal="center" vertical="center" wrapText="1"/>
    </xf>
    <xf numFmtId="3" fontId="7" fillId="0" borderId="8" xfId="0" applyNumberFormat="1" applyFont="1" applyBorder="1" applyAlignment="1">
      <alignment horizontal="center" vertical="center" wrapText="1"/>
    </xf>
    <xf numFmtId="4" fontId="7" fillId="4" borderId="2" xfId="0" applyNumberFormat="1" applyFont="1" applyFill="1" applyBorder="1" applyAlignment="1">
      <alignment horizontal="center" vertical="center" wrapText="1"/>
    </xf>
    <xf numFmtId="4" fontId="10" fillId="5" borderId="3" xfId="0" applyNumberFormat="1" applyFont="1" applyFill="1" applyBorder="1" applyAlignment="1">
      <alignment horizontal="center" vertical="top" wrapText="1"/>
    </xf>
    <xf numFmtId="4" fontId="9" fillId="5" borderId="3" xfId="0" applyNumberFormat="1" applyFont="1" applyFill="1" applyBorder="1" applyAlignment="1">
      <alignment horizontal="center" vertical="top" wrapText="1"/>
    </xf>
    <xf numFmtId="164" fontId="9" fillId="5" borderId="3" xfId="0" applyNumberFormat="1" applyFont="1" applyFill="1" applyBorder="1" applyAlignment="1">
      <alignment horizontal="center" vertical="top" wrapText="1"/>
    </xf>
    <xf numFmtId="4" fontId="9" fillId="5" borderId="9" xfId="0" applyNumberFormat="1" applyFont="1" applyFill="1" applyBorder="1" applyAlignment="1">
      <alignment horizontal="center" vertical="top" wrapText="1"/>
    </xf>
    <xf numFmtId="1" fontId="15" fillId="0" borderId="7" xfId="0" applyNumberFormat="1" applyFont="1" applyBorder="1" applyAlignment="1">
      <alignment horizontal="center" vertical="center" wrapText="1"/>
    </xf>
    <xf numFmtId="4" fontId="7" fillId="0" borderId="8" xfId="0" applyNumberFormat="1" applyFont="1" applyBorder="1" applyAlignment="1">
      <alignment horizontal="center" vertical="center" wrapText="1"/>
    </xf>
    <xf numFmtId="4" fontId="17" fillId="0" borderId="0" xfId="0" applyNumberFormat="1" applyFont="1"/>
    <xf numFmtId="165" fontId="0" fillId="0" borderId="0" xfId="0" applyNumberFormat="1" applyAlignment="1">
      <alignment vertical="top"/>
    </xf>
    <xf numFmtId="3" fontId="4" fillId="0" borderId="2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3" fontId="4" fillId="3" borderId="2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21" fillId="3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center" vertical="center" wrapText="1"/>
    </xf>
    <xf numFmtId="0" fontId="3" fillId="2" borderId="0" xfId="0" applyFont="1" applyFill="1" applyAlignment="1">
      <alignment horizontal="left" vertical="top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right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4" fontId="4" fillId="3" borderId="1" xfId="0" applyNumberFormat="1" applyFont="1" applyFill="1" applyBorder="1" applyAlignment="1">
      <alignment horizontal="center" vertical="center" wrapText="1"/>
    </xf>
    <xf numFmtId="4" fontId="4" fillId="3" borderId="2" xfId="0" applyNumberFormat="1" applyFont="1" applyFill="1" applyBorder="1" applyAlignment="1">
      <alignment horizontal="center" vertical="center" wrapText="1"/>
    </xf>
    <xf numFmtId="4" fontId="11" fillId="0" borderId="4" xfId="0" applyNumberFormat="1" applyFont="1" applyBorder="1" applyAlignment="1">
      <alignment horizontal="center" vertical="center" wrapText="1"/>
    </xf>
    <xf numFmtId="4" fontId="11" fillId="0" borderId="5" xfId="0" applyNumberFormat="1" applyFont="1" applyBorder="1" applyAlignment="1">
      <alignment horizontal="center" vertical="center" wrapText="1"/>
    </xf>
    <xf numFmtId="4" fontId="11" fillId="0" borderId="6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3" fontId="4" fillId="3" borderId="1" xfId="0" applyNumberFormat="1" applyFont="1" applyFill="1" applyBorder="1" applyAlignment="1">
      <alignment horizontal="center" vertical="center" wrapText="1"/>
    </xf>
    <xf numFmtId="3" fontId="4" fillId="3" borderId="2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13" fillId="6" borderId="0" xfId="0" applyFont="1" applyFill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4" fontId="4" fillId="0" borderId="3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0</xdr:colOff>
      <xdr:row>3</xdr:row>
      <xdr:rowOff>0</xdr:rowOff>
    </xdr:from>
    <xdr:to>
      <xdr:col>14</xdr:col>
      <xdr:colOff>266700</xdr:colOff>
      <xdr:row>3</xdr:row>
      <xdr:rowOff>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1080DD5B-D7DC-471E-9F5A-942CDC8229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2611100" y="108585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4</xdr:row>
      <xdr:rowOff>295275</xdr:rowOff>
    </xdr:from>
    <xdr:to>
      <xdr:col>10</xdr:col>
      <xdr:colOff>447675</xdr:colOff>
      <xdr:row>4</xdr:row>
      <xdr:rowOff>295275</xdr:rowOff>
    </xdr:to>
    <xdr:pic>
      <xdr:nvPicPr>
        <xdr:cNvPr id="3" name="Рисунок 1" descr="C:\Temp\KClipboardExport\l41eo45a.gif">
          <a:extLst>
            <a:ext uri="{FF2B5EF4-FFF2-40B4-BE49-F238E27FC236}">
              <a16:creationId xmlns:a16="http://schemas.microsoft.com/office/drawing/2014/main" id="{17E5181C-B5B5-4C20-93C8-032799321A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705850" y="234315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4</xdr:row>
      <xdr:rowOff>638175</xdr:rowOff>
    </xdr:from>
    <xdr:to>
      <xdr:col>14</xdr:col>
      <xdr:colOff>638175</xdr:colOff>
      <xdr:row>4</xdr:row>
      <xdr:rowOff>457200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id="{3A8ADC8A-5E8B-44BD-997C-C4194482F5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8700" y="2686050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219075</xdr:colOff>
      <xdr:row>7</xdr:row>
      <xdr:rowOff>0</xdr:rowOff>
    </xdr:from>
    <xdr:to>
      <xdr:col>13</xdr:col>
      <xdr:colOff>485775</xdr:colOff>
      <xdr:row>7</xdr:row>
      <xdr:rowOff>0</xdr:rowOff>
    </xdr:to>
    <xdr:pic>
      <xdr:nvPicPr>
        <xdr:cNvPr id="5" name="Рисунок 1" descr="C:\Temp\KClipboardExport\l41eo45a.gif">
          <a:extLst>
            <a:ext uri="{FF2B5EF4-FFF2-40B4-BE49-F238E27FC236}">
              <a16:creationId xmlns:a16="http://schemas.microsoft.com/office/drawing/2014/main" id="{38CB3E4D-39EC-440B-9548-0516416BDC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896600" y="2962275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219075</xdr:colOff>
      <xdr:row>7</xdr:row>
      <xdr:rowOff>0</xdr:rowOff>
    </xdr:from>
    <xdr:to>
      <xdr:col>13</xdr:col>
      <xdr:colOff>485775</xdr:colOff>
      <xdr:row>7</xdr:row>
      <xdr:rowOff>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2B117D1A-8C46-4B70-BF4D-16AE877162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896600" y="2962275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P18"/>
  <sheetViews>
    <sheetView tabSelected="1" topLeftCell="C1" zoomScale="120" zoomScaleNormal="120" zoomScaleSheetLayoutView="90" workbookViewId="0">
      <selection activeCell="E6" sqref="E6"/>
    </sheetView>
  </sheetViews>
  <sheetFormatPr defaultColWidth="9.140625" defaultRowHeight="15" x14ac:dyDescent="0.25"/>
  <cols>
    <col min="1" max="1" width="16.42578125" style="13" hidden="1" customWidth="1"/>
    <col min="2" max="2" width="20.42578125" style="13" hidden="1" customWidth="1"/>
    <col min="3" max="3" width="10.140625" style="13" customWidth="1"/>
    <col min="4" max="4" width="3.5703125" style="14" customWidth="1"/>
    <col min="5" max="5" width="31.7109375" style="13" customWidth="1"/>
    <col min="6" max="6" width="12.7109375" style="13" customWidth="1"/>
    <col min="7" max="7" width="12.5703125" style="13" customWidth="1"/>
    <col min="8" max="8" width="12.42578125" style="13" bestFit="1" customWidth="1"/>
    <col min="9" max="9" width="12" style="13" hidden="1" customWidth="1"/>
    <col min="10" max="10" width="17.28515625" style="13" hidden="1" customWidth="1"/>
    <col min="11" max="11" width="9.28515625" style="13" customWidth="1"/>
    <col min="12" max="12" width="10.42578125" style="4" customWidth="1"/>
    <col min="13" max="13" width="9.85546875" style="13" customWidth="1"/>
    <col min="14" max="14" width="11.5703125" style="13" customWidth="1"/>
    <col min="15" max="15" width="17.42578125" style="13" customWidth="1"/>
    <col min="16" max="16" width="19.140625" style="13" customWidth="1"/>
    <col min="17" max="17" width="14.42578125" style="13" customWidth="1"/>
    <col min="18" max="18" width="14.140625" style="13" bestFit="1" customWidth="1"/>
    <col min="19" max="19" width="9.5703125" style="13" bestFit="1" customWidth="1"/>
    <col min="20" max="16384" width="9.140625" style="13"/>
  </cols>
  <sheetData>
    <row r="1" spans="1:16" customFormat="1" ht="40.5" customHeight="1" x14ac:dyDescent="0.25">
      <c r="A1" s="38"/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</row>
    <row r="2" spans="1:16" customFormat="1" x14ac:dyDescent="0.25">
      <c r="A2" s="40" t="s">
        <v>15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</row>
    <row r="3" spans="1:16" s="1" customFormat="1" ht="75" customHeight="1" x14ac:dyDescent="0.25">
      <c r="A3" s="41" t="s">
        <v>17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</row>
    <row r="4" spans="1:16" s="2" customFormat="1" ht="60.75" customHeight="1" x14ac:dyDescent="0.25">
      <c r="A4" s="42" t="s">
        <v>0</v>
      </c>
      <c r="B4" s="42" t="s">
        <v>1</v>
      </c>
      <c r="C4" s="42" t="s">
        <v>16</v>
      </c>
      <c r="D4" s="44" t="s">
        <v>2</v>
      </c>
      <c r="E4" s="42" t="s">
        <v>3</v>
      </c>
      <c r="F4" s="42" t="s">
        <v>4</v>
      </c>
      <c r="G4" s="42"/>
      <c r="H4" s="42"/>
      <c r="I4" s="42" t="s">
        <v>5</v>
      </c>
      <c r="J4" s="42" t="s">
        <v>6</v>
      </c>
      <c r="K4" s="42" t="s">
        <v>7</v>
      </c>
      <c r="L4" s="55" t="s">
        <v>8</v>
      </c>
      <c r="M4" s="57" t="s">
        <v>9</v>
      </c>
      <c r="N4" s="48" t="s">
        <v>22</v>
      </c>
      <c r="O4" s="47" t="s">
        <v>10</v>
      </c>
      <c r="P4" s="49" t="s">
        <v>11</v>
      </c>
    </row>
    <row r="5" spans="1:16" s="2" customFormat="1" ht="36" x14ac:dyDescent="0.25">
      <c r="A5" s="43"/>
      <c r="B5" s="43"/>
      <c r="C5" s="43"/>
      <c r="D5" s="45"/>
      <c r="E5" s="43"/>
      <c r="F5" s="37" t="s">
        <v>24</v>
      </c>
      <c r="G5" s="37" t="s">
        <v>25</v>
      </c>
      <c r="H5" s="37" t="s">
        <v>26</v>
      </c>
      <c r="I5" s="43"/>
      <c r="J5" s="43"/>
      <c r="K5" s="43"/>
      <c r="L5" s="56"/>
      <c r="M5" s="43"/>
      <c r="N5" s="60"/>
      <c r="O5" s="48"/>
      <c r="P5" s="50"/>
    </row>
    <row r="6" spans="1:16" s="2" customFormat="1" x14ac:dyDescent="0.25">
      <c r="A6" s="34"/>
      <c r="B6" s="34"/>
      <c r="C6" s="34" t="s">
        <v>28</v>
      </c>
      <c r="D6" s="29">
        <v>1</v>
      </c>
      <c r="E6" s="34" t="s">
        <v>30</v>
      </c>
      <c r="F6" s="30">
        <v>154000</v>
      </c>
      <c r="G6" s="21">
        <v>167140</v>
      </c>
      <c r="H6" s="21">
        <v>166000</v>
      </c>
      <c r="I6" s="21"/>
      <c r="J6" s="22" t="s">
        <v>21</v>
      </c>
      <c r="K6" s="33" t="s">
        <v>18</v>
      </c>
      <c r="L6" s="35">
        <v>1</v>
      </c>
      <c r="M6" s="23">
        <f>COUNT(F6:I6)</f>
        <v>3</v>
      </c>
      <c r="N6" s="24">
        <f>IF(ISERR(MIN(F6:I6)),"",MIN(F6:I6))</f>
        <v>154000</v>
      </c>
      <c r="O6" s="21">
        <f>ROUND(MIN(N6),2)</f>
        <v>154000</v>
      </c>
      <c r="P6" s="22">
        <f>O6*L6</f>
        <v>154000</v>
      </c>
    </row>
    <row r="7" spans="1:16" s="2" customFormat="1" x14ac:dyDescent="0.25">
      <c r="A7" s="34"/>
      <c r="B7" s="34"/>
      <c r="C7" s="36" t="s">
        <v>29</v>
      </c>
      <c r="D7" s="29">
        <v>2</v>
      </c>
      <c r="E7" s="34" t="s">
        <v>23</v>
      </c>
      <c r="F7" s="30">
        <v>50200</v>
      </c>
      <c r="G7" s="21">
        <v>52460</v>
      </c>
      <c r="H7" s="21">
        <v>55000</v>
      </c>
      <c r="I7" s="21"/>
      <c r="J7" s="22" t="s">
        <v>21</v>
      </c>
      <c r="K7" s="33" t="s">
        <v>18</v>
      </c>
      <c r="L7" s="35">
        <v>1</v>
      </c>
      <c r="M7" s="23">
        <f>COUNT(F7:I7)</f>
        <v>3</v>
      </c>
      <c r="N7" s="24">
        <f t="shared" ref="N7" si="0">IF(ISERR(MIN(F7:I7)),"",MIN(F7:I7))</f>
        <v>50200</v>
      </c>
      <c r="O7" s="21">
        <f>ROUND(MIN(N7),2)</f>
        <v>50200</v>
      </c>
      <c r="P7" s="22">
        <f>O7*L7</f>
        <v>50200</v>
      </c>
    </row>
    <row r="8" spans="1:16" s="5" customFormat="1" ht="5.25" customHeight="1" x14ac:dyDescent="0.25">
      <c r="A8" s="3"/>
      <c r="B8" s="3"/>
      <c r="C8" s="3"/>
      <c r="D8" s="19"/>
      <c r="E8" s="20"/>
      <c r="F8" s="20"/>
      <c r="G8" s="20"/>
      <c r="H8" s="20"/>
      <c r="I8" s="20"/>
      <c r="J8" s="20">
        <v>3</v>
      </c>
      <c r="K8" s="25"/>
      <c r="L8" s="18"/>
      <c r="M8" s="20"/>
      <c r="N8" s="26"/>
      <c r="O8" s="27"/>
      <c r="P8" s="28"/>
    </row>
    <row r="9" spans="1:16" s="5" customFormat="1" ht="22.5" customHeight="1" x14ac:dyDescent="0.2">
      <c r="A9" s="16"/>
      <c r="B9" s="15"/>
      <c r="C9" s="15"/>
      <c r="D9" s="51" t="s">
        <v>12</v>
      </c>
      <c r="E9" s="52"/>
      <c r="F9" s="52"/>
      <c r="G9" s="52"/>
      <c r="H9" s="52"/>
      <c r="I9" s="52"/>
      <c r="J9" s="52"/>
      <c r="K9" s="52"/>
      <c r="L9" s="52"/>
      <c r="M9" s="52"/>
      <c r="N9" s="52"/>
      <c r="O9" s="53"/>
      <c r="P9" s="17">
        <f>SUM(P6:P7)</f>
        <v>204200</v>
      </c>
    </row>
    <row r="10" spans="1:16" customFormat="1" ht="21.75" customHeight="1" x14ac:dyDescent="0.25">
      <c r="A10" s="54" t="s">
        <v>27</v>
      </c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</row>
    <row r="11" spans="1:16" customFormat="1" ht="41.25" customHeight="1" x14ac:dyDescent="0.25">
      <c r="A11" s="58" t="s">
        <v>20</v>
      </c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58"/>
      <c r="P11" s="58"/>
    </row>
    <row r="12" spans="1:16" customFormat="1" ht="55.5" customHeight="1" x14ac:dyDescent="0.25">
      <c r="A12" s="58" t="s">
        <v>19</v>
      </c>
      <c r="B12" s="58"/>
      <c r="C12" s="58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8"/>
      <c r="O12" s="58"/>
      <c r="P12" s="58"/>
    </row>
    <row r="13" spans="1:16" customFormat="1" ht="13.5" customHeight="1" x14ac:dyDescent="0.25">
      <c r="A13" s="59" t="s">
        <v>14</v>
      </c>
      <c r="B13" s="59"/>
      <c r="C13" s="59"/>
      <c r="D13" s="59"/>
      <c r="E13" s="59"/>
      <c r="F13" s="59"/>
      <c r="G13" s="59"/>
      <c r="H13" s="59"/>
      <c r="I13" s="59"/>
      <c r="J13" s="59"/>
      <c r="K13" s="59"/>
      <c r="L13" s="59"/>
      <c r="M13" s="59"/>
      <c r="N13" s="59"/>
      <c r="O13" s="59"/>
      <c r="P13" s="59"/>
    </row>
    <row r="14" spans="1:16" customFormat="1" ht="28.5" customHeight="1" x14ac:dyDescent="0.25">
      <c r="A14" s="54"/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</row>
    <row r="15" spans="1:16" customFormat="1" x14ac:dyDescent="0.25">
      <c r="A15" s="6"/>
      <c r="B15" s="7"/>
      <c r="C15" s="6"/>
      <c r="D15" s="8"/>
      <c r="E15" s="6"/>
      <c r="F15" s="6"/>
      <c r="G15" s="6"/>
      <c r="H15" s="6"/>
      <c r="I15" s="9"/>
      <c r="J15" s="6"/>
      <c r="K15" s="6"/>
      <c r="L15" s="6"/>
      <c r="M15" s="9"/>
      <c r="P15" s="31"/>
    </row>
    <row r="16" spans="1:16" s="12" customFormat="1" hidden="1" x14ac:dyDescent="0.25">
      <c r="B16" s="10"/>
      <c r="D16" s="10" t="s">
        <v>13</v>
      </c>
      <c r="E16" s="11"/>
      <c r="F16" s="11"/>
      <c r="G16" s="11"/>
      <c r="H16" s="11"/>
      <c r="I16" s="11"/>
      <c r="J16" s="11"/>
      <c r="O16" s="46"/>
      <c r="P16" s="46"/>
    </row>
    <row r="18" spans="16:16" x14ac:dyDescent="0.25">
      <c r="P18" s="32"/>
    </row>
  </sheetData>
  <autoFilter ref="A5:P7" xr:uid="{00000000-0009-0000-0000-000000000000}"/>
  <mergeCells count="24">
    <mergeCell ref="O16:P16"/>
    <mergeCell ref="O4:O5"/>
    <mergeCell ref="P4:P5"/>
    <mergeCell ref="D9:O9"/>
    <mergeCell ref="A14:P14"/>
    <mergeCell ref="I4:I5"/>
    <mergeCell ref="J4:J5"/>
    <mergeCell ref="K4:K5"/>
    <mergeCell ref="L4:L5"/>
    <mergeCell ref="M4:M5"/>
    <mergeCell ref="A10:P10"/>
    <mergeCell ref="A11:P11"/>
    <mergeCell ref="A12:P12"/>
    <mergeCell ref="A13:P13"/>
    <mergeCell ref="N4:N5"/>
    <mergeCell ref="A1:P1"/>
    <mergeCell ref="A2:P2"/>
    <mergeCell ref="A3:P3"/>
    <mergeCell ref="A4:A5"/>
    <mergeCell ref="B4:B5"/>
    <mergeCell ref="C4:C5"/>
    <mergeCell ref="D4:D5"/>
    <mergeCell ref="E4:E5"/>
    <mergeCell ref="F4:H4"/>
  </mergeCells>
  <phoneticPr fontId="16" type="noConversion"/>
  <pageMargins left="0.19685039370078741" right="0.39370078740157483" top="0" bottom="0" header="0" footer="0"/>
  <pageSetup paperSize="9" scale="8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Общий</vt:lpstr>
      <vt:lpstr>Общий!Область_печати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Ирина Александровна Сидорова</cp:lastModifiedBy>
  <cp:lastPrinted>2026-05-25T08:38:20Z</cp:lastPrinted>
  <dcterms:created xsi:type="dcterms:W3CDTF">2022-10-26T12:51:50Z</dcterms:created>
  <dcterms:modified xsi:type="dcterms:W3CDTF">2026-05-25T09:24:08Z</dcterms:modified>
</cp:coreProperties>
</file>